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55" documentId="13_ncr:1_{F6CB121F-512D-4AA6-A0C1-0FB36C537598}" xr6:coauthVersionLast="47" xr6:coauthVersionMax="47" xr10:uidLastSave="{79E36907-358D-4B74-B8EA-A776519E6A8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I8" i="6"/>
  <c r="J8" i="6"/>
  <c r="L8"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<sst xmlns="http://schemas.openxmlformats.org/spreadsheetml/2006/main" count="178605" uniqueCount="39087">
  <si>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</si>
  <si>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</si>
  <si>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</si>
  <si>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</si>
  <si>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</si>
  <si>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</si>
  <si>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</si>
  <si>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</si>
  <si>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</si>
  <si>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</si>
  <si>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</si>
  <si>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</si>
  <si>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</si>
  <si>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</si>
  <si>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</si>
  <si>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</si>
  <si>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</si>
  <si>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</si>
  <si>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</si>
  <si>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</si>
  <si>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</si>
  <si>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</si>
  <si>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</si>
  <si>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</si>
  <si>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</si>
  <si>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</si>
  <si>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</si>
  <si>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</si>
  <si>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</si>
  <si>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</si>
  <si>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</si>
  <si>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</si>
  <si>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</si>
  <si>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</si>
  <si>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</si>
  <si>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</si>
  <si>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</si>
  <si>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</si>
  <si>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</si>
  <si>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</si>
  <si>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</si>
  <si>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</si>
  <si>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</si>
  <si>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</si>
  <si>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</si>
  <si>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</si>
  <si>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</si>
  <si>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</si>
  <si>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</si>
  <si>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</si>
  <si>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</si>
  <si>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</si>
  <si>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</si>
  <si>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</si>
  <si>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</si>
  <si>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</si>
  <si>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</si>
  <si>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</si>
  <si>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</si>
  <si>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</si>
  <si>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</si>
  <si>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</si>
  <si>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</si>
  <si>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</si>
  <si>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</si>
  <si>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</si>
  <si>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</si>
  <si>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</si>
  <si>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</si>
  <si>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</si>
  <si>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</si>
  <si>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</si>
  <si>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</si>
  <si>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</si>
  <si>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</si>
  <si>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</si>
  <si>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</si>
  <si>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</si>
  <si>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</si>
  <si>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</si>
  <si>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</si>
  <si>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</si>
  <si>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</si>
  <si>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</si>
  <si>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</si>
  <si>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</si>
  <si>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</si>
  <si>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</si>
  <si>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</si>
  <si>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</si>
  <si>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</si>
  <si>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</si>
  <si>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</si>
  <si>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</si>
  <si>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</si>
  <si>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</si>
  <si>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</si>
  <si>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</si>
  <si>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</si>
  <si>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</si>
  <si>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</si>
  <si>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</si>
  <si>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</si>
  <si>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</si>
  <si>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</si>
  <si>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</si>
  <si>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</si>
  <si>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</si>
  <si>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</si>
  <si>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</si>
  <si>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</si>
  <si>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</si>
  <si>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</si>
  <si>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</si>
  <si>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</si>
  <si>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</si>
  <si>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</si>
  <si>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</si>
  <si>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</si>
  <si>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</si>
  <si>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</si>
  <si>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</si>
  <si>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</si>
  <si>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</si>
  <si>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</si>
  <si>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</si>
  <si>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</si>
  <si>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</si>
  <si>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</si>
  <si>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</si>
  <si>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</si>
  <si>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</si>
  <si>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</si>
  <si>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</si>
  <si>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</si>
  <si>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</si>
  <si>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</si>
  <si>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</si>
  <si>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</si>
  <si>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</si>
  <si>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</si>
  <si>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</si>
  <si>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</si>
  <si>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</si>
  <si>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</si>
  <si>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</si>
  <si>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</si>
  <si>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</si>
  <si>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</si>
  <si>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</si>
  <si>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</si>
  <si>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</si>
  <si>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</si>
  <si>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</si>
  <si>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</si>
  <si>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</si>
  <si>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</si>
  <si>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</si>
  <si>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</si>
  <si>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</si>
  <si>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</si>
  <si>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</si>
  <si>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</si>
  <si>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</si>
  <si>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</si>
  <si>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</si>
  <si>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</si>
  <si>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</si>
  <si>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</si>
  <si>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</si>
  <si>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</si>
  <si>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</si>
  <si>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</si>
  <si>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</si>
  <si>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</si>
  <si>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</si>
  <si>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</si>
  <si>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</si>
  <si>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</si>
  <si>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</si>
  <si>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</si>
  <si>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</si>
  <si>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</si>
  <si>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</si>
  <si>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</si>
  <si>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</si>
  <si>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</si>
  <si>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</si>
  <si>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</si>
  <si>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</si>
  <si>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</si>
  <si>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</si>
  <si>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</si>
  <si>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</si>
  <si>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</si>
  <si>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</si>
  <si>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</si>
  <si>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</si>
  <si>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</si>
  <si>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</si>
  <si>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</si>
  <si>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</si>
  <si>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</si>
  <si>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</si>
  <si>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</si>
  <si>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</si>
  <si>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</si>
  <si>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</si>
  <si>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</si>
  <si>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</si>
  <si>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</si>
  <si>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</si>
  <si>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</si>
  <si>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</si>
  <si>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</si>
  <si>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</si>
  <si>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</si>
  <si>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</si>
  <si>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</si>
  <si>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</si>
  <si>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</si>
  <si>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</si>
  <si>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</si>
  <si>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</si>
  <si>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</si>
  <si>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</si>
  <si>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</si>
  <si>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</si>
  <si>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</si>
  <si>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</si>
  <si>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</si>
  <si>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</si>
  <si>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</si>
  <si>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</si>
  <si>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</si>
  <si>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</si>
  <si>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</si>
  <si>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</si>
  <si>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</si>
  <si>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</si>
  <si>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</si>
  <si>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</si>
  <si>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</si>
  <si>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</si>
  <si>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</si>
  <si>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</si>
  <si>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</si>
  <si>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</si>
  <si>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</si>
  <si>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</si>
  <si>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</si>
  <si>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</si>
  <si>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</si>
  <si>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</si>
  <si>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</si>
  <si>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</si>
  <si>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</si>
  <si>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</si>
  <si>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</si>
  <si>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</si>
  <si>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</si>
  <si>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</si>
  <si>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</si>
  <si>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</si>
  <si>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</si>
  <si>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</si>
  <si>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</si>
  <si>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</si>
  <si>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</si>
  <si>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</si>
  <si>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</si>
  <si>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</si>
  <si>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</si>
  <si>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</si>
  <si>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</si>
  <si>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</si>
  <si>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</si>
  <si>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</si>
  <si>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</si>
  <si>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</si>
  <si>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</si>
  <si>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</si>
  <si>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</si>
  <si>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</si>
  <si>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</si>
  <si>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</si>
  <si>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</si>
  <si>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</si>
  <si>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</si>
  <si>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</si>
  <si>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</si>
  <si>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</si>
  <si>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</si>
  <si>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</si>
  <si>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</si>
  <si>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</si>
  <si>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</si>
  <si>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</si>
  <si>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</si>
  <si>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</si>
  <si>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</si>
  <si>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</si>
  <si>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</si>
  <si>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</si>
  <si>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</si>
  <si>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</si>
  <si>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</si>
  <si>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</si>
  <si>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</si>
  <si>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</si>
  <si>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</si>
  <si>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</si>
  <si>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</si>
  <si>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</si>
  <si>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</si>
  <si>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</si>
  <si>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</si>
  <si>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</si>
  <si>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</si>
  <si>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</si>
  <si>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</si>
  <si>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</si>
  <si>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</si>
  <si>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</si>
  <si>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</si>
  <si>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</si>
  <si>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</si>
  <si>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</si>
  <si>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</si>
  <si>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</si>
  <si>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</si>
  <si>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</si>
  <si>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</si>
  <si>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</si>
  <si>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</si>
  <si>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</si>
  <si>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</si>
  <si>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</si>
  <si>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</si>
  <si>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</si>
  <si>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</si>
  <si>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</si>
  <si>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</si>
  <si>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</si>
  <si>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</si>
  <si>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</si>
  <si>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</si>
  <si>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</si>
  <si>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</si>
  <si>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</si>
  <si>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</si>
  <si>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</si>
  <si>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</si>
  <si>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</si>
  <si>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</si>
  <si>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</si>
  <si>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</si>
  <si>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</si>
  <si>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</si>
  <si>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</si>
  <si>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</si>
  <si>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</si>
  <si>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</si>
  <si>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</si>
  <si>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</si>
  <si>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</si>
  <si>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</si>
  <si>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</si>
  <si>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</si>
  <si>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</si>
  <si>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</si>
  <si>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</si>
  <si>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</si>
  <si>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</si>
  <si>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</si>
  <si>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</si>
  <si>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</si>
  <si>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</si>
  <si>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</si>
  <si>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</si>
  <si>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</si>
  <si>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</si>
  <si>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</si>
  <si>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</si>
  <si>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</si>
  <si>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</si>
  <si>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</si>
  <si>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</si>
  <si>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</si>
  <si>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</si>
  <si>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</si>
  <si>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</si>
  <si>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</si>
  <si>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</si>
  <si>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</si>
  <si>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</si>
  <si>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</si>
  <si>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</si>
  <si>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</si>
  <si>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</si>
  <si>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</si>
  <si>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</si>
  <si>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</si>
  <si>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</si>
  <si>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</si>
  <si>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</si>
  <si>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</si>
  <si>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</si>
  <si>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</si>
  <si>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</si>
  <si>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</si>
  <si>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</si>
  <si>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</si>
  <si>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</si>
  <si>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</si>
  <si>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</si>
  <si>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</si>
  <si>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</si>
  <si>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</si>
  <si>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</si>
  <si>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</si>
  <si>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</si>
  <si>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</si>
  <si>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</si>
  <si>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</si>
  <si>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</si>
  <si>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</si>
  <si>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</si>
  <si>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</si>
  <si>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</si>
  <si>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</si>
  <si>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</si>
  <si>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</si>
  <si>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</si>
  <si>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</si>
  <si>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</si>
  <si>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</si>
  <si>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</si>
  <si>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</si>
  <si>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</si>
  <si>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</si>
  <si>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</si>
  <si>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</si>
  <si>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</si>
  <si>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</si>
  <si>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</si>
  <si>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</si>
  <si>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</si>
  <si>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</si>
  <si>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</si>
  <si>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</si>
  <si>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</si>
  <si>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</si>
  <si>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</si>
  <si>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</si>
  <si>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</si>
  <si>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</si>
  <si>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</si>
  <si>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</si>
  <si>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</si>
  <si>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</si>
  <si>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</si>
  <si>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</si>
  <si>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</si>
  <si>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</si>
  <si>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</si>
  <si>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</si>
  <si>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</si>
  <si>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</si>
  <si>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</si>
  <si>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</si>
  <si>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</si>
  <si>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</si>
  <si>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</si>
  <si>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</si>
  <si>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</si>
  <si>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</si>
  <si>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</si>
  <si>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</si>
  <si>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</si>
  <si>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</si>
  <si>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</si>
  <si>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</si>
  <si>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</si>
  <si>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</si>
  <si>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</si>
  <si>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</si>
  <si>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</si>
  <si>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</si>
  <si>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</si>
  <si>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</si>
  <si>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</si>
  <si>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</si>
  <si>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</si>
  <si>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</si>
  <si>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</si>
  <si>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</si>
  <si>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</si>
  <si>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</si>
  <si>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</si>
  <si>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</si>
  <si>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</si>
  <si>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</si>
  <si>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</si>
  <si>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</si>
  <si>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</si>
  <si>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</si>
  <si>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</si>
  <si>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</si>
  <si>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</si>
  <si>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</si>
  <si>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</si>
  <si>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</si>
  <si>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</si>
  <si>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</si>
  <si>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</si>
  <si>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</si>
  <si>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</si>
  <si>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</si>
  <si>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</si>
  <si>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</si>
  <si>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</si>
  <si>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</si>
  <si>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</si>
  <si>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</si>
  <si>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</si>
  <si>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</si>
  <si>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</si>
  <si>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</si>
  <si>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</si>
  <si>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</si>
  <si>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</si>
  <si>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</si>
  <si>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</si>
  <si>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</si>
  <si>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</si>
  <si>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</si>
  <si>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</si>
  <si>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</si>
  <si>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</si>
  <si>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</si>
  <si>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</si>
  <si>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</si>
  <si>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</si>
  <si>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</si>
  <si>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</si>
  <si>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</si>
  <si>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</si>
  <si>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</si>
  <si>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</si>
  <si>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</si>
  <si>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</si>
  <si>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</si>
  <si>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</si>
  <si>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</si>
  <si>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</si>
  <si>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</si>
  <si>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</si>
  <si>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</si>
  <si>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</si>
  <si>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</si>
  <si>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</si>
  <si>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</si>
  <si>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</si>
  <si>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</si>
  <si>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</si>
  <si>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</si>
  <si>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</si>
  <si>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</si>
  <si>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</si>
  <si>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</si>
  <si>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</si>
  <si>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</si>
  <si>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</si>
  <si>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</si>
  <si>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</si>
  <si>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</si>
  <si>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</si>
  <si>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</si>
  <si>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</si>
  <si>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</si>
  <si>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</si>
  <si>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</si>
  <si>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</si>
  <si>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</si>
  <si>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</si>
  <si>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</si>
  <si>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</si>
  <si>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</si>
  <si>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</si>
  <si>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</si>
  <si>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</si>
  <si>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</si>
  <si>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</si>
  <si>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</si>
  <si>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</si>
  <si>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</si>
  <si>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</si>
  <si>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</si>
  <si>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</si>
  <si>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</si>
  <si>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</si>
  <si>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</si>
  <si>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</si>
  <si>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</si>
  <si>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</si>
  <si>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</si>
  <si>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</si>
  <si>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</si>
  <si>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</si>
  <si>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</si>
  <si>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</si>
  <si>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</si>
  <si>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</si>
  <si>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</si>
  <si>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</si>
  <si>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</si>
  <si>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</si>
  <si>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</si>
  <si>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</si>
  <si>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</si>
  <si>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</si>
  <si>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</si>
  <si>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</si>
  <si>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</si>
  <si>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</si>
  <si>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</si>
  <si>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</si>
  <si>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</si>
  <si>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</si>
  <si>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</si>
  <si>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</si>
  <si>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</si>
  <si>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</si>
  <si>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</si>
  <si>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</si>
  <si>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</si>
  <si>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</si>
  <si>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</si>
  <si>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</si>
  <si>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</si>
  <si>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</si>
  <si>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</si>
  <si>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</si>
  <si>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</si>
  <si>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</si>
  <si>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</si>
  <si>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</si>
  <si>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</si>
  <si>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</si>
  <si>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</si>
  <si>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</si>
  <si>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</si>
  <si>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</si>
  <si>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</si>
  <si>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</si>
  <si>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</si>
  <si>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</si>
  <si>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</si>
  <si>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</si>
  <si>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</si>
  <si>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</si>
  <si>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</si>
  <si>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</si>
  <si>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</si>
  <si>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</si>
  <si>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</si>
  <si>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</si>
  <si>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</si>
  <si>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</si>
  <si>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</si>
  <si>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</si>
  <si>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</si>
  <si>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</si>
  <si>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</si>
  <si>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</si>
  <si>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</si>
  <si>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</si>
  <si>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</si>
  <si>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</si>
  <si>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</si>
  <si>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</si>
  <si>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</si>
  <si>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</si>
  <si>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</si>
  <si>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</si>
  <si>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</si>
  <si>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</si>
  <si>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</si>
  <si>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</si>
  <si>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</si>
  <si>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</si>
  <si>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</si>
  <si>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</si>
  <si>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</si>
  <si>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</si>
  <si>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</si>
  <si>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</si>
  <si>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</si>
  <si>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</si>
  <si>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</si>
  <si>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</si>
  <si>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</si>
  <si>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</si>
  <si>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</si>
  <si>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</si>
  <si>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</si>
  <si>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</si>
  <si>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</si>
  <si>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</si>
  <si>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</si>
  <si>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</si>
  <si>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</si>
  <si>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</si>
  <si>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</si>
  <si>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</si>
  <si>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</si>
  <si>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</si>
  <si>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</si>
  <si>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</si>
  <si>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</si>
  <si>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</si>
  <si>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</si>
  <si>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</si>
  <si>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</si>
  <si>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</si>
  <si>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</si>
  <si>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</si>
  <si>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</si>
  <si>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</si>
  <si>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</si>
  <si>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</si>
  <si>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</si>
  <si>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</si>
  <si>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</si>
  <si>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</si>
  <si>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</si>
  <si>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</si>
  <si>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</si>
  <si>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</si>
  <si>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</si>
  <si>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</si>
  <si>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</si>
  <si>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</si>
  <si>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</si>
  <si>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</si>
  <si>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</si>
  <si>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</si>
  <si>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</si>
  <si>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</si>
  <si>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</si>
  <si>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</si>
  <si>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</si>
  <si>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</si>
  <si>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</si>
  <si>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</si>
  <si>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</si>
  <si>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</si>
  <si>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</si>
  <si>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</si>
  <si>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</si>
  <si>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</si>
  <si>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</si>
  <si>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</si>
  <si>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</si>
  <si>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</si>
  <si>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</si>
  <si>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</si>
  <si>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</si>
  <si>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</si>
  <si>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</si>
  <si>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</si>
  <si>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</si>
  <si>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</si>
  <si>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</si>
  <si>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</si>
  <si>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</si>
  <si>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</si>
  <si>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</si>
  <si>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</si>
  <si>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</si>
  <si>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</si>
  <si>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</si>
  <si>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</si>
  <si>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</si>
  <si>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</si>
  <si>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</si>
  <si>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</si>
  <si>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</si>
  <si>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</si>
  <si>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</si>
  <si>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</si>
  <si>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</si>
  <si>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</si>
  <si>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</si>
  <si>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</si>
  <si>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</si>
  <si>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</si>
  <si>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</si>
  <si>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</si>
  <si>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</si>
  <si>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</si>
  <si>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</si>
  <si>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</si>
  <si>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</si>
  <si>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</si>
  <si>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</si>
  <si>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</si>
  <si>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</si>
  <si>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</si>
  <si>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</si>
  <si>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</si>
  <si>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</si>
  <si>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</si>
  <si>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</si>
  <si>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</si>
  <si>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</si>
  <si>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</si>
  <si>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</si>
  <si>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</si>
  <si>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</si>
  <si>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</si>
  <si>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</si>
  <si>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</si>
  <si>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</si>
  <si>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</si>
  <si>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</si>
  <si>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</si>
  <si>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</si>
  <si>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</si>
  <si>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</si>
  <si>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</si>
  <si>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</si>
  <si>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</si>
  <si>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</si>
  <si>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</si>
  <si>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</si>
  <si>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</si>
  <si>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</si>
  <si>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</si>
  <si>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</si>
  <si>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</si>
  <si>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</si>
  <si>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</si>
  <si>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</si>
  <si>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</si>
  <si>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</si>
  <si>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</si>
  <si>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</si>
  <si>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</si>
  <si>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</si>
  <si>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</si>
  <si>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</si>
  <si>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</si>
  <si>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</si>
  <si>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</si>
  <si>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</si>
  <si>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</si>
  <si>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</si>
  <si>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</si>
  <si>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</si>
  <si>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</si>
  <si>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</si>
  <si>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</si>
  <si>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</si>
  <si>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</si>
  <si>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</si>
  <si>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</si>
  <si>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</si>
  <si>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</si>
  <si>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</si>
  <si>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</si>
  <si>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</si>
  <si>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</si>
  <si>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</si>
  <si>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</si>
  <si>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</si>
  <si>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</si>
  <si>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</si>
  <si>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</si>
  <si>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</si>
  <si>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</si>
  <si>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</si>
  <si>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</si>
  <si>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</si>
  <si>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</si>
  <si>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</si>
  <si>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</si>
  <si>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</si>
  <si>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</si>
  <si>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</si>
  <si>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</si>
  <si>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</si>
  <si>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</si>
  <si>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</si>
  <si>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</si>
  <si>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</si>
  <si>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</si>
  <si>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</si>
  <si>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</si>
  <si>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</si>
  <si>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</si>
  <si>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</si>
  <si>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</si>
  <si>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</si>
  <si>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</si>
  <si>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</si>
  <si>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</si>
  <si>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</si>
  <si>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</si>
  <si>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</si>
  <si>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</si>
  <si>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</si>
  <si>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</si>
  <si>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</si>
  <si>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</si>
  <si>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</si>
  <si>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</si>
  <si>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</si>
  <si>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</si>
  <si>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</si>
  <si>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</si>
  <si>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</si>
  <si>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</si>
  <si>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</si>
  <si>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</si>
  <si>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</si>
  <si>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</si>
  <si>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</si>
  <si>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</si>
  <si>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</si>
  <si>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</si>
  <si>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</si>
  <si>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</si>
  <si>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</si>
  <si>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</si>
  <si>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</si>
  <si>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</si>
  <si>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</si>
  <si>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</si>
  <si>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</si>
  <si>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</si>
  <si>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</si>
  <si>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</si>
  <si>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</si>
  <si>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</si>
  <si>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</si>
  <si>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</si>
  <si>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</si>
  <si>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</si>
  <si>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</si>
  <si>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</si>
  <si>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</si>
  <si>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</si>
  <si>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</si>
  <si>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</si>
  <si>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</si>
  <si>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</si>
  <si>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</si>
  <si>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</si>
  <si>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</si>
  <si>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</si>
  <si>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</si>
  <si>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</si>
  <si>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</si>
  <si>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</si>
  <si>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</si>
  <si>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</si>
  <si>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</si>
  <si>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</si>
  <si>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</si>
  <si>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</si>
  <si>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</si>
  <si>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</si>
  <si>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</si>
  <si>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</si>
  <si>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</si>
  <si>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</si>
  <si>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</si>
  <si>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</si>
  <si>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</si>
  <si>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</si>
  <si>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</si>
  <si>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</si>
  <si>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</si>
  <si>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</si>
  <si>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</si>
  <si>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</si>
  <si>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</si>
  <si>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</si>
  <si>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</si>
  <si>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</si>
  <si>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</si>
  <si>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</si>
  <si>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</si>
  <si>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</si>
  <si>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</si>
  <si>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</si>
  <si>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</si>
  <si>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</si>
  <si>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</si>
  <si>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</si>
  <si>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</si>
  <si>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</si>
  <si>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</si>
  <si>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</si>
  <si>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</si>
  <si>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</si>
  <si>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</si>
  <si>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</si>
  <si>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</si>
  <si>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</si>
  <si>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</si>
  <si>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</si>
  <si>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</si>
  <si>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</si>
  <si>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</si>
  <si>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</si>
  <si>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</si>
  <si>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</si>
  <si>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</si>
  <si>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</si>
  <si>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</si>
  <si>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</si>
  <si>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</si>
  <si>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</si>
  <si>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</si>
  <si>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</si>
  <si>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</si>
  <si>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</si>
  <si>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</si>
  <si>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</si>
  <si>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</si>
  <si>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</si>
  <si>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</si>
  <si>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</si>
  <si>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</si>
  <si>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</si>
  <si>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</si>
  <si>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</si>
  <si>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</si>
  <si>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</si>
  <si>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</si>
  <si>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</si>
  <si>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</si>
  <si>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</si>
  <si>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</si>
  <si>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</si>
  <si>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</si>
  <si>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</si>
  <si>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</si>
  <si>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</si>
  <si>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</si>
  <si>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</si>
  <si>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</si>
  <si>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</si>
  <si>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</si>
  <si>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</si>
  <si>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</si>
  <si>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</si>
  <si>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</si>
  <si>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</si>
  <si>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</si>
  <si>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</si>
  <si>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</si>
  <si>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</si>
  <si>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</si>
  <si>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</si>
  <si>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</si>
  <si>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</si>
  <si>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</si>
  <si>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</si>
  <si>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</si>
  <si>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</si>
  <si>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</si>
  <si>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</si>
  <si>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</si>
  <si>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</si>
  <si>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</si>
  <si>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</si>
  <si>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</si>
  <si>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</si>
  <si>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</si>
  <si>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</si>
  <si>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</si>
  <si>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</si>
  <si>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</si>
  <si>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</si>
  <si>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</si>
  <si>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</si>
  <si>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</si>
  <si>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</si>
  <si>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</si>
  <si>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</si>
  <si>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</si>
  <si>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</si>
  <si>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</si>
  <si>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</si>
  <si>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</si>
  <si>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</si>
  <si>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</si>
  <si>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</si>
  <si>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</si>
  <si>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</si>
  <si>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</si>
  <si>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</si>
  <si>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</si>
  <si>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</si>
  <si>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</si>
  <si>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</si>
  <si>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</si>
  <si>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</si>
  <si>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</si>
  <si>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</si>
  <si>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</si>
  <si>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</si>
  <si>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</si>
  <si>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</si>
  <si>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</si>
  <si>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</si>
  <si>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</si>
  <si>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</si>
  <si>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</si>
  <si>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</si>
  <si>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</si>
  <si>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</si>
  <si>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</si>
  <si>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</si>
  <si>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</si>
  <si>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</si>
  <si>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</si>
  <si>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</si>
  <si>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</si>
  <si>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</si>
  <si>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</si>
  <si>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</si>
  <si>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</si>
  <si>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</si>
  <si>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</si>
  <si>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</si>
  <si>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</si>
  <si>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</si>
  <si>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</si>
  <si>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</si>
  <si>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</si>
  <si>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</si>
  <si>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</si>
  <si>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</si>
  <si>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</si>
  <si>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</si>
  <si>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</si>
  <si>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</si>
  <si>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</si>
  <si>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</si>
  <si>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</si>
  <si>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</si>
  <si>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</si>
  <si>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</si>
  <si>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</si>
  <si>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</si>
  <si>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</si>
  <si>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</si>
  <si>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</si>
  <si>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</si>
  <si>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</si>
  <si>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</si>
  <si>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</si>
  <si>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</si>
  <si>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</si>
  <si>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</si>
  <si>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</si>
  <si>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</si>
  <si>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</si>
  <si>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</si>
  <si>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</si>
  <si>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</si>
  <si>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</si>
  <si>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</si>
  <si>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</si>
  <si>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</si>
  <si>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</si>
  <si>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</si>
  <si>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</si>
  <si>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</si>
  <si>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</si>
  <si>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</si>
  <si>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</si>
  <si>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</si>
  <si>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</si>
  <si>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</si>
  <si>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</si>
  <si>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</si>
  <si>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</si>
  <si>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</si>
  <si>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</si>
  <si>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</si>
  <si>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</si>
  <si>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</si>
  <si>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</si>
  <si>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</si>
  <si>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</si>
  <si>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</si>
  <si>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</si>
  <si>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</si>
  <si>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</si>
  <si>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</si>
  <si>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</si>
  <si>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</si>
  <si>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</si>
  <si>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</si>
  <si>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</si>
  <si>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</si>
  <si>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</si>
  <si>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</si>
  <si>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</si>
  <si>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</si>
  <si>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</si>
  <si>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</si>
  <si>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</si>
  <si>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</si>
  <si>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</si>
  <si>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</si>
  <si>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</si>
  <si>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</si>
  <si>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</si>
  <si>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</si>
  <si>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</si>
  <si>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</si>
  <si>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</si>
  <si>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</si>
  <si>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</si>
  <si>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</si>
  <si>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</si>
  <si>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</si>
  <si>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</si>
  <si>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</si>
  <si>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</si>
  <si>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</si>
  <si>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</si>
  <si>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</si>
  <si>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</si>
  <si>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</si>
  <si>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</si>
  <si>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</si>
  <si>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</si>
  <si>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</si>
  <si>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</si>
  <si>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</si>
  <si>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</si>
  <si>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</si>
  <si>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</si>
  <si>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</si>
  <si>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</si>
  <si>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</si>
  <si>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</si>
  <si>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</si>
  <si>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</si>
  <si>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</si>
  <si>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</si>
  <si>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</si>
  <si>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</si>
  <si>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</si>
  <si>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</si>
  <si>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</si>
  <si>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</si>
  <si>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</si>
  <si>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</si>
  <si>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</si>
  <si>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</si>
  <si>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</si>
  <si>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</si>
  <si>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</si>
  <si>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</si>
  <si>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</si>
  <si>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</si>
  <si>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</si>
  <si>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</si>
  <si>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</si>
  <si>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</si>
  <si>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</si>
  <si>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</si>
  <si>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</si>
  <si>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</si>
  <si>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</si>
  <si>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</si>
  <si>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</si>
  <si>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</si>
  <si>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</si>
  <si>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</si>
  <si>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</si>
  <si>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</si>
  <si>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</si>
  <si>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</si>
  <si>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</si>
  <si>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</si>
  <si>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</si>
  <si>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</si>
  <si>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</si>
  <si>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</si>
  <si>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</si>
  <si>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</si>
  <si>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</si>
  <si>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</si>
  <si>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</si>
  <si>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</si>
  <si>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</si>
  <si>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</si>
  <si>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</si>
  <si>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</si>
  <si>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</si>
  <si>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</si>
  <si>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</si>
  <si>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</si>
  <si>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</si>
  <si>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</si>
  <si>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</si>
  <si>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</si>
  <si>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</si>
  <si>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</si>
  <si>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</si>
  <si>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</si>
  <si>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</si>
  <si>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</si>
  <si>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</si>
  <si>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</si>
  <si>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</si>
  <si>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</si>
  <si>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</si>
  <si>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</si>
  <si>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</si>
  <si>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</si>
  <si>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</si>
  <si>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</si>
  <si>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</si>
  <si>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</si>
  <si>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</si>
  <si>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</si>
  <si>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</si>
  <si>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</si>
  <si>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</si>
  <si>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</si>
  <si>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</si>
  <si>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</si>
  <si>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</si>
  <si>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</si>
  <si>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</si>
  <si>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</si>
  <si>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</si>
  <si>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</si>
  <si>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</si>
  <si>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</si>
  <si>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</si>
  <si>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</si>
  <si>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</si>
  <si>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</si>
  <si>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</si>
  <si>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</si>
  <si>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</si>
  <si>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</si>
  <si>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</si>
  <si>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</si>
  <si>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</si>
  <si>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</si>
  <si>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</si>
  <si>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</si>
  <si>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</si>
  <si>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</si>
  <si>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</si>
  <si>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</si>
  <si>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</si>
  <si>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</si>
  <si>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</si>
  <si>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</si>
  <si>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</si>
  <si>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</si>
  <si>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</si>
  <si>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</si>
  <si>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</si>
  <si>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</si>
  <si>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</si>
  <si>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</si>
  <si>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</si>
  <si>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</si>
  <si>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</si>
  <si>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</si>
  <si>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</si>
  <si>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</si>
  <si>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</si>
  <si>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</si>
  <si>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</si>
  <si>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</si>
  <si>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</si>
  <si>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</si>
  <si>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</si>
  <si>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</si>
  <si>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</si>
  <si>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</si>
  <si>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</si>
  <si>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</si>
  <si>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</si>
  <si>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</si>
  <si>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</si>
  <si>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</si>
  <si>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</si>
  <si>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</si>
  <si>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</si>
  <si>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</si>
  <si>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</si>
  <si>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</si>
  <si>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</si>
  <si>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</si>
  <si>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</si>
  <si>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</si>
  <si>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</si>
  <si>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</si>
  <si>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</si>
  <si>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</si>
  <si>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</si>
  <si>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</si>
  <si>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</si>
  <si>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</si>
  <si>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</si>
  <si>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</si>
  <si>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</si>
  <si>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</si>
  <si>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</si>
  <si>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</si>
  <si>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</si>
  <si>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</si>
  <si>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</si>
  <si>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</si>
  <si>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</si>
  <si>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</si>
  <si>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</si>
  <si>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</si>
  <si>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</si>
  <si>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</si>
  <si>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</si>
  <si>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</si>
  <si>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</si>
  <si>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</si>
  <si>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</si>
  <si>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</si>
  <si>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</si>
  <si>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</si>
  <si>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</si>
  <si>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</si>
  <si>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</si>
  <si>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</si>
  <si>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</si>
  <si>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</si>
  <si>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</si>
  <si>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</si>
  <si>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</si>
  <si>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</si>
  <si>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</si>
  <si>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</si>
  <si>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</si>
  <si>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</si>
  <si>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</si>
  <si>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</si>
  <si>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</si>
  <si>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</si>
  <si>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</si>
  <si>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</si>
  <si>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</si>
  <si>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</si>
  <si>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</si>
  <si>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</si>
  <si>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</si>
  <si>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</si>
  <si>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</si>
  <si>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</si>
  <si>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</si>
  <si>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</si>
  <si>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</si>
  <si>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</si>
  <si>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</si>
  <si>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</si>
  <si>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</si>
  <si>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</si>
  <si>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</si>
  <si>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</si>
  <si>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</si>
  <si>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</si>
  <si>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</si>
  <si>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</si>
  <si>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</si>
  <si>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</si>
  <si>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</si>
  <si>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</si>
  <si>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</si>
  <si>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</si>
  <si>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</si>
  <si>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</si>
  <si>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</si>
  <si>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</si>
  <si>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</si>
  <si>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</si>
  <si>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</si>
  <si>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</si>
  <si>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</si>
  <si>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</si>
  <si>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</si>
  <si>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</si>
  <si>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</si>
  <si>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</si>
  <si>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</si>
  <si>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</si>
  <si>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</si>
  <si>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</si>
  <si>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</si>
  <si>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</si>
  <si>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</si>
  <si>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</si>
  <si>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</si>
  <si>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</si>
  <si>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</si>
  <si>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</si>
  <si>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</si>
  <si>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</si>
  <si>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</si>
  <si>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</si>
  <si>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</si>
  <si>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</si>
  <si>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</si>
  <si>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</si>
  <si>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</si>
  <si>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</si>
  <si>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</si>
  <si>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</si>
  <si>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</si>
  <si>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</si>
  <si>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</si>
  <si>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</si>
  <si>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</si>
  <si>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</si>
  <si>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</si>
  <si>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</si>
  <si>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</si>
  <si>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</si>
  <si>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</si>
  <si>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</si>
  <si>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</si>
  <si>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</si>
  <si>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</si>
  <si>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</si>
  <si>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</si>
  <si>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</si>
  <si>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</si>
  <si>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</si>
  <si>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</si>
  <si>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</si>
  <si>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</si>
  <si>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</si>
  <si>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</si>
  <si>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</si>
  <si>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</si>
  <si>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</si>
  <si>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</si>
  <si>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</si>
  <si>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</si>
  <si>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</si>
  <si>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</si>
  <si>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</si>
  <si>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</si>
  <si>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</si>
  <si>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</si>
  <si>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</si>
  <si>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</si>
  <si>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</si>
  <si>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</si>
  <si>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</si>
  <si>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</si>
  <si>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</si>
  <si>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</si>
  <si>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</si>
  <si>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</si>
  <si>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</si>
  <si>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</si>
  <si>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</si>
  <si>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</si>
  <si>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</si>
  <si>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</si>
  <si>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</si>
  <si>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</si>
  <si>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</si>
  <si>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</si>
  <si>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</si>
  <si>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</si>
  <si>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</si>
  <si>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</si>
  <si>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</si>
  <si>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</si>
  <si>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</si>
  <si>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</si>
  <si>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</si>
  <si>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</si>
  <si>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</si>
  <si>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</si>
  <si>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</si>
  <si>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</si>
  <si>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</si>
  <si>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</si>
  <si>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</si>
  <si>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</si>
  <si>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</si>
  <si>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</si>
  <si>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</si>
  <si>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</si>
  <si>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</si>
  <si>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</si>
  <si>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</si>
  <si>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</si>
  <si>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</si>
  <si>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</si>
  <si>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</si>
  <si>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</si>
  <si>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</si>
  <si>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</si>
  <si>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</si>
  <si>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</si>
  <si>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</si>
  <si>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</si>
  <si>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</si>
  <si>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</si>
  <si>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</si>
  <si>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</si>
  <si>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</si>
  <si>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</si>
  <si>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</si>
  <si>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</si>
  <si>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</si>
  <si>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</si>
  <si>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</si>
  <si>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</si>
  <si>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</si>
  <si>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</si>
  <si>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</si>
  <si>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</si>
  <si>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</si>
  <si>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</si>
  <si>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</si>
  <si>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</si>
  <si>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</si>
  <si>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</si>
  <si>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</si>
  <si>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</si>
  <si>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</si>
  <si>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</si>
  <si>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</si>
  <si>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</si>
  <si>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</si>
  <si>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</si>
  <si>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</si>
  <si>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</si>
  <si>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</si>
  <si>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</si>
  <si>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</si>
  <si>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</si>
  <si>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</si>
  <si>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</si>
  <si>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</si>
  <si>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</si>
  <si>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</si>
  <si>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</si>
  <si>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</si>
  <si>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</si>
  <si>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</si>
  <si>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</si>
  <si>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</si>
  <si>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</si>
  <si>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</si>
  <si>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</si>
  <si>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</si>
  <si>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</si>
  <si>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</si>
  <si>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</si>
  <si>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</si>
  <si>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</si>
  <si>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</si>
  <si>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</si>
  <si>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</si>
  <si>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</si>
  <si>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</si>
  <si>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</si>
  <si>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</si>
  <si>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</si>
  <si>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</si>
  <si>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</si>
  <si>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</si>
  <si>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</si>
  <si>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</si>
  <si>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</si>
  <si>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</si>
  <si>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</si>
  <si>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</si>
  <si>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</si>
  <si>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</si>
  <si>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</si>
  <si>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</si>
  <si>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</si>
  <si>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</si>
  <si>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</si>
  <si>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</si>
  <si>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</si>
  <si>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</si>
  <si>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</si>
  <si>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</si>
  <si>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</si>
  <si>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</si>
  <si>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</si>
  <si>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</si>
  <si>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</si>
  <si>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</si>
  <si>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</si>
  <si>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</si>
  <si>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</si>
  <si>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</si>
  <si>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</si>
  <si>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</si>
  <si>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</si>
  <si>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</si>
  <si>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</si>
  <si>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</si>
  <si>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</si>
  <si>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</si>
  <si>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</si>
  <si>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</si>
  <si>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</si>
  <si>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</si>
  <si>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</si>
  <si>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</si>
  <si>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</si>
  <si>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</si>
  <si>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</si>
  <si>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</si>
  <si>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</si>
  <si>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</si>
  <si>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</si>
  <si>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</si>
  <si>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</si>
  <si>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</si>
  <si>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</si>
  <si>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</si>
  <si>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</si>
  <si>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</si>
  <si>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</si>
  <si>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</si>
  <si>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</si>
  <si>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</si>
  <si>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</si>
  <si>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</si>
  <si>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</si>
  <si>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</si>
  <si>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</si>
  <si>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</si>
  <si>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</si>
  <si>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</si>
  <si>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</si>
  <si>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</si>
  <si>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</si>
  <si>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</si>
  <si>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</si>
  <si>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</si>
  <si>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</si>
  <si>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</si>
  <si>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</si>
  <si>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</si>
  <si>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</si>
  <si>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</si>
  <si>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</si>
  <si>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</si>
  <si>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</si>
  <si>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</si>
  <si>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</si>
  <si>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</si>
  <si>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</si>
  <si>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</si>
  <si>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</si>
  <si>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</si>
  <si>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</si>
  <si>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</si>
  <si>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</si>
  <si>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</si>
  <si>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</si>
  <si>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</si>
  <si>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</si>
  <si>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</si>
  <si>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</si>
  <si>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</si>
  <si>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</si>
  <si>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</si>
  <si>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</si>
  <si>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</si>
  <si>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</si>
  <si>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</si>
  <si>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</si>
  <si>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</si>
  <si>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</si>
  <si>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</si>
  <si>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</si>
  <si>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</si>
  <si>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</si>
  <si>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</si>
  <si>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</si>
  <si>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</si>
  <si>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</si>
  <si>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</si>
  <si>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</si>
  <si>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</si>
  <si>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</si>
  <si>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</si>
  <si>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</si>
  <si>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</si>
  <si>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</si>
  <si>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</si>
  <si>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</si>
  <si>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</si>
  <si>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</si>
  <si>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</si>
  <si>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</si>
  <si>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</si>
  <si>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</si>
  <si>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</si>
  <si>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</si>
  <si>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</si>
  <si>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</si>
  <si>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</si>
  <si>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</si>
  <si>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</si>
  <si>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</si>
  <si>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</si>
  <si>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</si>
  <si>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</si>
  <si>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</si>
  <si>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</si>
  <si>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</si>
  <si>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</si>
  <si>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</si>
  <si>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</si>
  <si>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</si>
  <si>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</si>
  <si>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</si>
  <si>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</si>
  <si>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</si>
  <si>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</si>
  <si>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</si>
  <si>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</si>
  <si>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</si>
  <si>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</si>
  <si>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</si>
  <si>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</si>
  <si>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</si>
  <si>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</si>
  <si>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</si>
  <si>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</si>
  <si>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</si>
  <si>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</si>
  <si>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</si>
  <si>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</si>
  <si>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</si>
  <si>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</si>
  <si>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</si>
  <si>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</si>
  <si>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</si>
  <si>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</si>
  <si>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</si>
  <si>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</si>
  <si>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</si>
  <si>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</si>
  <si>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</si>
  <si>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</si>
  <si>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</si>
  <si>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</si>
  <si>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</si>
  <si>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</si>
  <si>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</si>
  <si>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</si>
  <si>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</si>
  <si>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</si>
  <si>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</si>
  <si>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</si>
  <si>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</si>
  <si>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</si>
  <si>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</si>
  <si>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</si>
  <si>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</si>
  <si>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</si>
  <si>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</si>
  <si>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</si>
  <si>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</si>
  <si>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</si>
  <si>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</si>
  <si>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</si>
  <si>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</si>
  <si>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</si>
  <si>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</si>
  <si>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</si>
  <si>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</si>
  <si>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</si>
  <si>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</si>
  <si>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</si>
  <si>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</si>
  <si>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</si>
  <si>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</si>
  <si>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</si>
  <si>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</si>
  <si>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</si>
  <si>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</si>
  <si>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</si>
  <si>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</si>
  <si>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</si>
  <si>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</si>
  <si>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</si>
  <si>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</si>
  <si>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</si>
  <si>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</si>
  <si>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</si>
  <si>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</si>
  <si>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</si>
  <si>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</si>
  <si>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</si>
  <si>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</si>
  <si>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</si>
  <si>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</si>
  <si>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</si>
  <si>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</si>
  <si>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</si>
  <si>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</si>
  <si>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</si>
  <si>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</si>
  <si>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</si>
  <si>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</si>
  <si>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</si>
  <si>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</si>
  <si>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</si>
  <si>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</si>
  <si>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</si>
  <si>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</si>
  <si>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</si>
  <si>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</si>
  <si>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</si>
  <si>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</si>
  <si>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</si>
  <si>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</si>
  <si>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</si>
  <si>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</si>
  <si>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</si>
  <si>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</si>
  <si>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</si>
  <si>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</si>
  <si>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</si>
  <si>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</si>
  <si>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</si>
  <si>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</si>
  <si>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</si>
  <si>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</si>
  <si>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</si>
  <si>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</si>
  <si>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</si>
  <si>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</si>
  <si>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</si>
  <si>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</si>
  <si>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</si>
  <si>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</si>
  <si>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</si>
  <si>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</si>
  <si>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</si>
  <si>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</si>
  <si>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</si>
  <si>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</si>
  <si>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</si>
  <si>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</si>
  <si>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</si>
  <si>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</si>
  <si>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</si>
  <si>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</si>
  <si>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</si>
  <si>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</si>
  <si>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</si>
  <si>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</si>
  <si>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</si>
  <si>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</si>
  <si>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</si>
  <si>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</si>
  <si>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</si>
  <si>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</si>
  <si>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</si>
  <si>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</si>
  <si>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</si>
  <si>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</si>
  <si>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</si>
  <si>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</si>
  <si>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</si>
  <si>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</si>
  <si>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</si>
  <si>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</si>
  <si>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</si>
  <si>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</si>
  <si>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</si>
  <si>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</si>
  <si>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</si>
  <si>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</si>
  <si>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</si>
  <si>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</si>
  <si>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</si>
  <si>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</si>
  <si>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</si>
  <si>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</si>
  <si>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</si>
  <si>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</si>
  <si>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</si>
  <si>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</si>
  <si>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</si>
  <si>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</si>
  <si>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</si>
  <si>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</si>
  <si>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</si>
  <si>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</si>
  <si>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</si>
  <si>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</si>
  <si>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</si>
  <si>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</si>
  <si>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</si>
  <si>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</si>
  <si>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</si>
  <si>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</si>
  <si>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</si>
  <si>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</si>
  <si>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</si>
  <si>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</si>
  <si>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</si>
  <si>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</si>
  <si>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</si>
  <si>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</si>
  <si>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</si>
  <si>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</si>
  <si>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</si>
  <si>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</si>
  <si>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</si>
  <si>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</si>
  <si>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</si>
  <si>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</si>
  <si>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</si>
  <si>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</si>
  <si>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</si>
  <si>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</si>
  <si>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</si>
  <si>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</si>
  <si>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</si>
  <si>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</si>
  <si>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</si>
  <si>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</si>
  <si>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</si>
  <si>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</si>
  <si>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</si>
  <si>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</si>
  <si>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</si>
  <si>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</si>
  <si>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</si>
  <si>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</si>
  <si>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</si>
  <si>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</si>
  <si>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</si>
  <si>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</si>
  <si>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</si>
  <si>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</si>
  <si>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</si>
  <si>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</si>
  <si>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</si>
  <si>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</si>
  <si>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</si>
  <si>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</si>
  <si>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</si>
  <si>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</si>
  <si>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</si>
  <si>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</si>
  <si>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</si>
  <si>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</si>
  <si>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</si>
  <si>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</si>
  <si>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</si>
  <si>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</si>
  <si>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</si>
  <si>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</si>
  <si>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</si>
  <si>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</si>
  <si>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</si>
  <si>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</si>
  <si>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</si>
  <si>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</si>
  <si>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</si>
  <si>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</si>
  <si>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</si>
  <si>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</si>
  <si>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</si>
  <si>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</si>
  <si>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</si>
  <si>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</si>
  <si>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</si>
  <si>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</si>
  <si>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</si>
  <si>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</si>
  <si>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</si>
  <si>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</si>
  <si>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</si>
  <si>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</si>
  <si>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</si>
  <si>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</si>
  <si>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</si>
  <si>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</si>
  <si>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</si>
  <si>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</si>
  <si>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</si>
  <si>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</si>
  <si>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</si>
  <si>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</si>
  <si>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</si>
  <si>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</si>
  <si>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</si>
  <si>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</si>
  <si>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</si>
  <si>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</si>
  <si>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</si>
  <si>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</si>
  <si>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</si>
  <si>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</si>
  <si>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</si>
  <si>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</si>
  <si>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</si>
  <si>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</si>
  <si>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</si>
  <si>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</si>
  <si>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</si>
  <si>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</si>
  <si>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</si>
  <si>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</si>
  <si>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</si>
  <si>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</si>
  <si>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</si>
  <si>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</si>
  <si>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</si>
  <si>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</si>
  <si>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</si>
  <si>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</si>
  <si>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</si>
  <si>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</si>
  <si>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</si>
  <si>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</si>
  <si>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</si>
  <si>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</si>
  <si>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</si>
  <si>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</si>
  <si>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</si>
  <si>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</si>
  <si>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</si>
  <si>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</si>
  <si>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</si>
  <si>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</si>
  <si>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</si>
  <si>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</si>
  <si>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</si>
  <si>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</si>
  <si>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</si>
  <si>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</si>
  <si>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</si>
  <si>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</si>
  <si>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</si>
  <si>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</si>
  <si>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</si>
  <si>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</si>
  <si>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</si>
  <si>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</si>
  <si>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</si>
  <si>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</si>
  <si>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</si>
  <si>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</si>
  <si>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</si>
  <si>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</si>
  <si>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</si>
  <si>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</si>
  <si>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</si>
  <si>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</si>
  <si>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</si>
  <si>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</si>
  <si>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</si>
  <si>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</si>
  <si>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</si>
  <si>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</si>
  <si>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</si>
  <si>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</si>
  <si>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</si>
  <si>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</si>
  <si>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</si>
  <si>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</si>
  <si>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</si>
  <si>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</si>
  <si>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</si>
  <si>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</si>
  <si>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</si>
  <si>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</si>
  <si>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</si>
  <si>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</si>
  <si>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</si>
  <si>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</si>
  <si>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</si>
  <si>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</si>
  <si>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</si>
  <si>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</si>
  <si>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</si>
  <si>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</si>
  <si>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</si>
  <si>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</si>
  <si>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</si>
  <si>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</si>
  <si>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</si>
  <si>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</si>
  <si>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</si>
  <si>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</si>
  <si>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</si>
  <si>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</si>
  <si>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</si>
  <si>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</si>
  <si>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</si>
  <si>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</si>
  <si>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</si>
  <si>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</si>
  <si>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</si>
  <si>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</si>
  <si>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</si>
  <si>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</si>
  <si>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</si>
  <si>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</si>
  <si>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</si>
  <si>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</si>
  <si>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</si>
  <si>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</si>
  <si>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</si>
  <si>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</si>
  <si>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</si>
  <si>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</si>
  <si>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</si>
  <si>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</si>
  <si>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</si>
  <si>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</si>
  <si>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</si>
  <si>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</si>
  <si>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</si>
  <si>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</si>
  <si>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</si>
  <si>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</si>
  <si>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</si>
  <si>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</si>
  <si>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</si>
  <si>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</si>
  <si>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</si>
  <si>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</si>
  <si>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</si>
  <si>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</si>
  <si>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</si>
  <si>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</si>
  <si>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</si>
  <si>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</si>
  <si>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</si>
  <si>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</si>
  <si>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</si>
  <si>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</si>
  <si>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</si>
  <si>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</si>
  <si>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</si>
  <si>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</si>
  <si>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</si>
  <si>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</si>
  <si>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</si>
  <si>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</si>
  <si>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</si>
  <si>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</si>
  <si>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</si>
  <si>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</si>
  <si>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</si>
  <si>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</si>
  <si>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</si>
  <si>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</si>
  <si>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</si>
  <si>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</si>
  <si>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</si>
  <si>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</si>
  <si>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</si>
  <si>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</si>
  <si>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</si>
  <si>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</si>
  <si>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</si>
  <si>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</si>
  <si>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</si>
  <si>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</si>
  <si>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</si>
  <si>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</si>
  <si>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</si>
  <si>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</si>
  <si>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</si>
  <si>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</si>
  <si>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</si>
  <si>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</si>
  <si>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</si>
  <si>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</si>
  <si>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</si>
  <si>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</si>
  <si>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</si>
  <si>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</si>
  <si>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</si>
  <si>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</si>
  <si>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</si>
  <si>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</si>
  <si>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</si>
  <si>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</si>
  <si>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</si>
  <si>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</si>
  <si>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</si>
  <si>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</si>
  <si>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</si>
  <si>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</si>
  <si>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</si>
  <si>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</si>
  <si>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</si>
  <si>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</si>
  <si>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</si>
  <si>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</si>
  <si>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</si>
  <si>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</si>
  <si>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</si>
  <si>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</si>
  <si>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</si>
  <si>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</si>
  <si>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</si>
  <si>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</si>
  <si>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</si>
  <si>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</si>
  <si>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</si>
  <si>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</si>
  <si>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</si>
  <si>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</si>
  <si>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</si>
  <si>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</si>
  <si>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</si>
  <si>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</si>
  <si>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</si>
  <si>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</si>
  <si>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</si>
  <si>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</si>
  <si>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</si>
  <si>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</si>
  <si>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</si>
  <si>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</si>
  <si>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</si>
  <si>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</si>
  <si>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</si>
  <si>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</si>
  <si>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</si>
  <si>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</si>
  <si>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</si>
  <si>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</si>
  <si>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</si>
  <si>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</si>
  <si>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</si>
  <si>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</si>
  <si>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</si>
  <si>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</si>
  <si>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</si>
  <si>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</si>
  <si>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</si>
  <si>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</si>
  <si>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</si>
  <si>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</si>
  <si>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</si>
  <si>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</si>
  <si>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</si>
  <si>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</si>
  <si>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</si>
  <si>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</si>
  <si>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</si>
  <si>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</si>
  <si>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</si>
  <si>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</si>
  <si>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</si>
  <si>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</si>
  <si>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</si>
  <si>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</si>
  <si>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</si>
  <si>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</si>
  <si>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</si>
  <si>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</si>
  <si>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</si>
  <si>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</si>
  <si>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</si>
  <si>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</si>
  <si>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</si>
  <si>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</si>
  <si>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</si>
  <si>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</si>
  <si>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</si>
  <si>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</si>
  <si>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</si>
  <si>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</si>
  <si>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</si>
  <si>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</si>
  <si>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</si>
  <si>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</si>
  <si>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</si>
  <si>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</si>
  <si>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</si>
  <si>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</si>
  <si>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</si>
  <si>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</si>
  <si>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</si>
  <si>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</si>
  <si>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</si>
  <si>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</si>
  <si>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</si>
  <si>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</si>
  <si>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</si>
  <si>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</si>
  <si>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</si>
  <si>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</si>
  <si>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</si>
  <si>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</si>
  <si>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</si>
  <si>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</si>
  <si>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</si>
  <si>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</si>
  <si>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</si>
  <si>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</si>
  <si>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</si>
  <si>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</si>
  <si>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</si>
  <si>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</si>
  <si>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</si>
  <si>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</si>
  <si>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</si>
  <si>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</si>
  <si>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</si>
  <si>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</si>
  <si>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</si>
  <si>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</si>
  <si>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</si>
  <si>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</si>
  <si>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</si>
  <si>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</si>
  <si>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</si>
  <si>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</si>
  <si>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</si>
  <si>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</si>
  <si>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</si>
  <si>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</si>
  <si>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</si>
  <si>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</si>
  <si>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</si>
  <si>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</si>
  <si>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</si>
  <si>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</si>
  <si>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</si>
  <si>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</si>
  <si>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</si>
  <si>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</si>
  <si>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</si>
  <si>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</si>
  <si>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</si>
  <si>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</si>
  <si>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</si>
  <si>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</si>
  <si>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</si>
  <si>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</si>
  <si>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</si>
  <si>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</si>
  <si>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</si>
  <si>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</si>
  <si>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</si>
  <si>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</si>
  <si>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</si>
  <si>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</si>
  <si>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</si>
  <si>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</si>
  <si>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</si>
  <si>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</si>
  <si>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</si>
  <si>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</si>
  <si>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</si>
  <si>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</si>
  <si>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</si>
  <si>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</si>
  <si>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</si>
  <si>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</si>
  <si>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</si>
  <si>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</si>
  <si>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</si>
  <si>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</si>
  <si>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</si>
  <si>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</si>
  <si>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</si>
  <si>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</si>
  <si>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</si>
  <si>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</si>
  <si>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</si>
  <si>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</si>
  <si>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</si>
  <si>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</si>
  <si>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</si>
  <si>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</si>
  <si>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</si>
  <si>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</si>
  <si>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</si>
  <si>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</si>
  <si>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</si>
  <si>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</si>
  <si>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</si>
  <si>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</si>
  <si>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</si>
  <si>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</si>
  <si>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</si>
  <si>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</si>
  <si>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</si>
  <si>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</si>
  <si>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</si>
  <si>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</si>
  <si>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</si>
  <si>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</si>
  <si>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</si>
  <si>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</si>
  <si>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</si>
  <si>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</si>
  <si>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</si>
  <si>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</si>
  <si>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</si>
  <si>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</si>
  <si>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</si>
  <si>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</si>
  <si>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</si>
  <si>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</si>
  <si>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</si>
  <si>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</si>
  <si>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</si>
  <si>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</si>
  <si>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</si>
  <si>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</si>
  <si>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</si>
  <si>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</si>
  <si>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</si>
  <si>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</si>
  <si>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</si>
  <si>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</si>
  <si>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</si>
  <si>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</si>
  <si>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</si>
  <si>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</si>
  <si>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</si>
  <si>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</si>
  <si>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</si>
  <si>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</si>
  <si>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</si>
  <si>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</si>
  <si>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</si>
  <si>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</si>
  <si>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</si>
  <si>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</si>
  <si>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</si>
  <si>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</si>
  <si>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</si>
  <si>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</si>
  <si>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</si>
  <si>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</si>
  <si>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</si>
  <si>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</si>
  <si>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</si>
  <si>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</si>
  <si>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</si>
  <si>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</si>
  <si>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</si>
  <si>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</si>
  <si>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</si>
  <si>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</si>
  <si>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</si>
  <si>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</si>
  <si>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</si>
  <si>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</si>
  <si>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</si>
  <si>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</si>
  <si>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</si>
  <si>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</si>
  <si>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</si>
  <si>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</si>
  <si>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</si>
  <si>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</si>
  <si>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</si>
  <si>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</si>
  <si>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</si>
  <si>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</si>
  <si>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</si>
  <si>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</si>
  <si>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</si>
  <si>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</si>
  <si>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</si>
  <si>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</si>
  <si>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</si>
  <si>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</si>
  <si>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</si>
  <si>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</si>
  <si>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</si>
  <si>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</si>
  <si>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</si>
  <si>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</si>
  <si>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</si>
  <si>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</si>
  <si>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</si>
  <si>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</si>
  <si>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</si>
  <si>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</si>
  <si>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</si>
  <si>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</si>
  <si>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</si>
  <si>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</si>
  <si>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</si>
  <si>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</si>
  <si>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</si>
  <si>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</si>
  <si>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</si>
  <si>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</si>
  <si>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</si>
  <si>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</si>
  <si>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</si>
  <si>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</si>
  <si>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</si>
  <si>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</si>
  <si>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</si>
  <si>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</si>
  <si>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</si>
  <si>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</si>
  <si>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</si>
  <si>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</si>
  <si>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</si>
  <si>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</si>
  <si>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</si>
  <si>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</si>
  <si>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</si>
  <si>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</si>
  <si>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</si>
  <si>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</si>
  <si>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</si>
  <si>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</si>
  <si>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</si>
  <si>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</si>
  <si>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</si>
  <si>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</si>
  <si>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</si>
  <si>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</si>
  <si>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</si>
  <si>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</si>
  <si>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</si>
  <si>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</si>
  <si>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</si>
  <si>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</si>
  <si>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</si>
  <si>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</si>
  <si>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</si>
  <si>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</si>
  <si>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</si>
  <si>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</si>
  <si>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</si>
  <si>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</si>
  <si>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</si>
  <si>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</si>
  <si>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</si>
  <si>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</si>
  <si>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</si>
  <si>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</si>
  <si>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</si>
  <si>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</si>
  <si>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</si>
  <si>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</si>
  <si>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</si>
  <si>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</si>
  <si>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</si>
  <si>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</si>
  <si>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</si>
  <si>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</si>
  <si>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</si>
  <si>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</si>
  <si>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</si>
  <si>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</si>
  <si>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</si>
  <si>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</si>
  <si>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</si>
  <si>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</si>
  <si>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</si>
  <si>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</si>
  <si>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</si>
  <si>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</si>
  <si>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</si>
  <si>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</si>
  <si>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</si>
  <si>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</si>
  <si>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</si>
  <si>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</si>
  <si>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</si>
  <si>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</si>
  <si>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</si>
  <si>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</si>
  <si>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</si>
  <si>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</si>
  <si>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</si>
  <si>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</si>
  <si>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</si>
  <si>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</si>
  <si>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</si>
  <si>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</si>
  <si>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</si>
  <si>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</si>
  <si>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</si>
  <si>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</si>
  <si>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</si>
  <si>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</si>
  <si>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</si>
  <si>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</si>
  <si>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</si>
  <si>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</si>
  <si>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</si>
  <si>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</si>
  <si>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</si>
  <si>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</si>
  <si>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</si>
  <si>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</si>
  <si>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</si>
  <si>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</si>
  <si>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</si>
  <si>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</si>
  <si>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</si>
  <si>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</si>
  <si>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</si>
  <si>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</si>
  <si>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</si>
  <si>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</si>
  <si>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</si>
  <si>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</si>
  <si>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</si>
  <si>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</si>
  <si>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</si>
  <si>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</si>
  <si>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</si>
  <si>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</si>
  <si>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</si>
  <si>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</si>
  <si>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</si>
  <si>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</si>
  <si>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</si>
  <si>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</si>
  <si>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</si>
  <si>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</si>
  <si>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</si>
  <si>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</si>
  <si>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</si>
  <si>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</si>
  <si>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</si>
  <si>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</si>
  <si>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</si>
  <si>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</si>
  <si>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</si>
  <si>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</si>
  <si>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</si>
  <si>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</si>
  <si>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</si>
  <si>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</si>
  <si>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</si>
  <si>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</si>
  <si>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</si>
  <si>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</si>
  <si>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</si>
  <si>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</si>
  <si>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</si>
  <si>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</si>
  <si>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</si>
  <si>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</si>
  <si>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</si>
  <si>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</si>
  <si>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</si>
  <si>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</si>
  <si>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</si>
  <si>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</si>
  <si>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</si>
  <si>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</si>
  <si>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</si>
  <si>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</si>
  <si>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</si>
  <si>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</si>
  <si>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</si>
  <si>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</si>
  <si>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</si>
  <si>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</si>
  <si>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</si>
  <si>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</si>
  <si>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</si>
  <si>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</si>
  <si>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</si>
  <si>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</si>
  <si>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</si>
  <si>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</si>
  <si>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</si>
  <si>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</si>
  <si>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</si>
  <si>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</si>
  <si>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</si>
  <si>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</si>
  <si>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</si>
  <si>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</si>
  <si>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</si>
  <si>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</si>
  <si>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</si>
  <si>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</si>
  <si>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</si>
  <si>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</si>
  <si>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</si>
  <si>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</si>
  <si>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</si>
  <si>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</si>
  <si>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</si>
  <si>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</si>
  <si>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</si>
  <si>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</si>
  <si>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</si>
  <si>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</si>
  <si>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</si>
  <si>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</si>
  <si>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</si>
  <si>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</si>
  <si>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</si>
  <si>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</si>
  <si>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</si>
  <si>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</si>
  <si>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</si>
  <si>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</si>
  <si>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</si>
  <si>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</si>
  <si>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</si>
  <si>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</si>
  <si>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</si>
  <si>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</si>
  <si>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</si>
  <si>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</si>
  <si>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</si>
  <si>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</si>
  <si>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</si>
  <si>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</si>
  <si>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</si>
  <si>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</si>
  <si>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</si>
  <si>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</si>
  <si>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</si>
  <si>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</si>
  <si>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</si>
  <si>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</si>
  <si>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</si>
  <si>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</si>
  <si>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</si>
  <si>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</si>
  <si>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</si>
  <si>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</si>
  <si>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</si>
  <si>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</si>
  <si>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</si>
  <si>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</si>
  <si>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</si>
  <si>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</si>
  <si>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</si>
  <si>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</si>
  <si>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</si>
  <si>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</si>
  <si>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</si>
  <si>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</si>
  <si>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</si>
  <si>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</si>
  <si>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</si>
  <si>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</si>
  <si>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</si>
  <si>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</si>
  <si>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</si>
  <si>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</si>
  <si>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</si>
  <si>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</si>
  <si>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</si>
  <si>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</si>
  <si>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</si>
  <si>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</si>
  <si>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</si>
  <si>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</si>
  <si>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</si>
  <si>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</si>
  <si>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</si>
  <si>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</si>
  <si>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</si>
  <si>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</si>
  <si>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</si>
  <si>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</si>
  <si>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</si>
  <si>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</si>
  <si>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</si>
  <si>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</si>
  <si>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</si>
  <si>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</si>
  <si>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</si>
  <si>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</si>
  <si>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</si>
  <si>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</si>
  <si>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</si>
  <si>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</si>
  <si>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</si>
  <si>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</si>
  <si>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</si>
  <si>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</si>
  <si>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</si>
  <si>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</si>
  <si>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</si>
  <si>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</si>
  <si>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</si>
  <si>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</si>
  <si>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</si>
  <si>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</si>
  <si>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</si>
  <si>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</si>
  <si>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</si>
  <si>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</si>
  <si>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</si>
  <si>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</si>
  <si>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</si>
  <si>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</si>
  <si>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</si>
  <si>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</si>
  <si>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</si>
  <si>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</si>
  <si>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</si>
  <si>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</si>
  <si>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</si>
  <si>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</si>
  <si>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</si>
  <si>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</si>
  <si>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</si>
  <si>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</si>
  <si>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</si>
  <si>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</si>
  <si>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</si>
  <si>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</si>
  <si>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</si>
  <si>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</si>
  <si>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</si>
  <si>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</si>
  <si>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</si>
  <si>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</si>
  <si>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</si>
  <si>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</si>
  <si>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</si>
  <si>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</si>
  <si>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</si>
  <si>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</si>
  <si>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</si>
  <si>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</si>
  <si>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</si>
  <si>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</si>
  <si>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</si>
  <si>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</si>
  <si>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</si>
  <si>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</si>
  <si>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</si>
  <si>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</si>
  <si>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</si>
  <si>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</si>
  <si>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</si>
  <si>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</si>
  <si>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</si>
  <si>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</si>
  <si>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</si>
  <si>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</si>
  <si>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</si>
  <si>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</si>
  <si>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</si>
  <si>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</si>
  <si>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</si>
  <si>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</si>
  <si>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</si>
  <si>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</si>
  <si>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</si>
  <si>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</si>
  <si>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</si>
  <si>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</si>
  <si>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</si>
  <si>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</si>
  <si>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</si>
  <si>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</si>
  <si>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</si>
  <si>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</si>
  <si>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</si>
  <si>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</si>
  <si>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</si>
  <si>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</si>
  <si>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</si>
  <si>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</si>
  <si>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</si>
  <si>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</si>
  <si>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</si>
  <si>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</si>
  <si>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</si>
  <si>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</si>
  <si>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</si>
  <si>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</si>
  <si>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</si>
  <si>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</si>
  <si>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</si>
  <si>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</si>
  <si>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</si>
  <si>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</si>
  <si>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</si>
  <si>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</si>
  <si>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</si>
  <si>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</si>
  <si>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</si>
  <si>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</si>
  <si>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</si>
  <si>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</si>
  <si>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</si>
  <si>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</si>
  <si>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</si>
  <si>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</si>
  <si>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</si>
  <si>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</si>
  <si>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</si>
  <si>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</si>
  <si>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</si>
  <si>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</si>
  <si>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</si>
  <si>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</si>
  <si>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</si>
  <si>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</si>
  <si>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</si>
  <si>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</si>
  <si>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</si>
  <si>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</si>
  <si>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</si>
  <si>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</si>
  <si>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</si>
  <si>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</si>
  <si>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</si>
  <si>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</si>
  <si>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</si>
  <si>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</si>
  <si>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</si>
  <si>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</si>
  <si>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</si>
  <si>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</si>
  <si>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</si>
  <si>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</si>
  <si>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</si>
  <si>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</si>
  <si>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</si>
  <si>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</si>
  <si>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</si>
  <si>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</si>
  <si>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</si>
  <si>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</si>
  <si>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</si>
  <si>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</si>
  <si>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</si>
  <si>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</si>
  <si>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</si>
  <si>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</si>
  <si>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</si>
  <si>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</si>
  <si>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</si>
  <si>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</si>
  <si>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</si>
  <si>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</si>
  <si>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</si>
  <si>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</si>
  <si>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</si>
  <si>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</si>
  <si>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</si>
  <si>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</si>
  <si>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</si>
  <si>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</si>
  <si>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</si>
  <si>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</si>
  <si>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</si>
  <si>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</si>
  <si>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</si>
  <si>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</si>
  <si>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</si>
  <si>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</si>
  <si>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</si>
  <si>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</si>
  <si>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</si>
  <si>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</si>
  <si>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</si>
  <si>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</si>
  <si>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</si>
  <si>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</si>
  <si>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</si>
  <si>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</si>
  <si>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</si>
  <si>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</si>
  <si>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</si>
  <si>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</si>
  <si>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</si>
  <si>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</si>
  <si>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</si>
  <si>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</si>
  <si>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</si>
  <si>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</si>
  <si>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</si>
  <si>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</si>
  <si>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</si>
  <si>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</si>
  <si>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</si>
  <si>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</si>
  <si>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</si>
  <si>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</si>
  <si>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</si>
  <si>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</si>
  <si>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</si>
  <si>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</si>
  <si>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</si>
  <si>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</si>
  <si>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</si>
  <si>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</si>
  <si>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</si>
  <si>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</si>
  <si>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</si>
  <si>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</si>
  <si>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</si>
  <si>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</si>
  <si>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</si>
  <si>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</si>
  <si>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</si>
  <si>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</si>
  <si>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</si>
  <si>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</si>
  <si>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</si>
  <si>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</si>
  <si>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</si>
  <si>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</si>
  <si>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</si>
  <si>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</si>
  <si>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</si>
  <si>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</si>
  <si>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</si>
  <si>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</si>
  <si>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</si>
  <si>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</si>
  <si>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</si>
  <si>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</si>
  <si>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</si>
  <si>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</si>
  <si>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</si>
  <si>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</si>
  <si>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</si>
  <si>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</si>
  <si>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</si>
  <si>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</si>
  <si>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</si>
  <si>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</si>
  <si>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</si>
  <si>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</si>
  <si>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</si>
  <si>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</si>
  <si>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</si>
  <si>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</si>
  <si>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</si>
  <si>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</si>
  <si>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</si>
  <si>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</si>
  <si>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</si>
  <si>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</si>
  <si>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</si>
  <si>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</si>
  <si>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</si>
  <si>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</si>
  <si>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</si>
  <si>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</si>
  <si>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</si>
  <si>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</si>
  <si>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</si>
  <si>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</si>
  <si>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</si>
  <si>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</si>
  <si>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</si>
  <si>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</si>
  <si>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</si>
  <si>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</si>
  <si>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</si>
  <si>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</si>
  <si>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</si>
  <si>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</si>
  <si>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</si>
  <si>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</si>
  <si>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</si>
  <si>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</si>
  <si>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</si>
  <si>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</si>
  <si>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</si>
  <si>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</si>
  <si>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</si>
  <si>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</si>
  <si>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</si>
  <si>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</si>
  <si>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</si>
  <si>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</si>
  <si>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</si>
  <si>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</si>
  <si>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</si>
  <si>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</si>
  <si>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</si>
  <si>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</si>
  <si>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</si>
  <si>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</si>
  <si>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</si>
  <si>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</si>
  <si>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</si>
  <si>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</si>
  <si>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</si>
  <si>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</si>
  <si>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</si>
  <si>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</si>
  <si>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</si>
  <si>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</si>
  <si>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</si>
  <si>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</si>
  <si>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</si>
  <si>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</si>
  <si>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</si>
  <si>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</si>
  <si>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</si>
  <si>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</si>
  <si>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</si>
  <si>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</si>
  <si>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</si>
  <si>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</si>
  <si>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</si>
  <si>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</si>
  <si>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</si>
  <si>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</si>
  <si>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</si>
  <si>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</si>
  <si>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</si>
  <si>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</si>
  <si>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</si>
  <si>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</si>
  <si>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</si>
  <si>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</si>
  <si>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</si>
  <si>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</si>
  <si>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</si>
  <si>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</si>
  <si>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</si>
  <si>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</si>
  <si>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</si>
  <si>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</si>
  <si>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</si>
  <si>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</si>
  <si>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</si>
  <si>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</si>
  <si>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</si>
  <si>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</si>
  <si>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</si>
  <si>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</si>
  <si>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</si>
  <si>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</si>
  <si>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</si>
  <si>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</si>
  <si>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</si>
  <si>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</si>
  <si>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</si>
  <si>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</si>
  <si>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</si>
  <si>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</si>
  <si>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</si>
  <si>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</si>
  <si>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</si>
  <si>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</si>
  <si>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</si>
  <si>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</si>
  <si>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</si>
  <si>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</si>
  <si>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</si>
  <si>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</si>
  <si>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</si>
  <si>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</si>
  <si>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</si>
  <si>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</si>
  <si>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</si>
  <si>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</si>
  <si>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</si>
  <si>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</si>
  <si>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</si>
  <si>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</si>
  <si>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</si>
  <si>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</si>
  <si>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</si>
  <si>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</si>
  <si>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</si>
  <si>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</si>
  <si>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</si>
  <si>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</si>
  <si>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</si>
  <si>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</si>
  <si>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</si>
  <si>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</si>
  <si>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</si>
  <si>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</si>
  <si>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</si>
  <si>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</si>
  <si>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</si>
  <si>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</si>
  <si>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</si>
  <si>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</si>
  <si>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</si>
  <si>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</si>
  <si>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</si>
  <si>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</si>
  <si>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</si>
  <si>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</si>
  <si>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</si>
  <si>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</si>
  <si>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</si>
  <si>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</si>
  <si>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</si>
  <si>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</si>
  <si>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</si>
  <si>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</si>
  <si>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</si>
  <si>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</si>
  <si>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</si>
  <si>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</si>
  <si>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</si>
  <si>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</si>
  <si>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</si>
  <si>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</si>
  <si>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</si>
  <si>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</si>
  <si>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</si>
  <si>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</si>
  <si>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</si>
  <si>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</si>
  <si>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</si>
  <si>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</si>
  <si>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</si>
  <si>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</si>
  <si>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</si>
  <si>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</si>
  <si>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</si>
  <si>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</si>
  <si>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</si>
  <si>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</si>
  <si>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</si>
  <si>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</si>
  <si>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</si>
  <si>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</si>
  <si>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</si>
  <si>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</si>
  <si>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</si>
  <si>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</si>
  <si>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</si>
  <si>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</si>
  <si>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</si>
  <si>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</si>
  <si>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</si>
  <si>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</si>
  <si>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</si>
  <si>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</si>
  <si>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</si>
  <si>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</si>
  <si>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</si>
  <si>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</si>
  <si>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</si>
  <si>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</si>
  <si>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</si>
  <si>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</si>
  <si>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</si>
  <si>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</si>
  <si>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</si>
  <si>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</si>
  <si>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</si>
  <si>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</si>
  <si>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</si>
  <si>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</si>
  <si>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</si>
  <si>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</si>
  <si>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</si>
  <si>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</si>
  <si>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</si>
  <si>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</si>
  <si>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</si>
  <si>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</si>
  <si>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</si>
  <si>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</si>
  <si>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</si>
  <si>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</si>
  <si>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</si>
  <si>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</si>
  <si>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</si>
  <si>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</si>
  <si>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</si>
  <si>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</si>
  <si>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</si>
  <si>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</si>
  <si>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</si>
  <si>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</si>
  <si>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</si>
  <si>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</si>
  <si>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</si>
  <si>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</si>
  <si>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</si>
  <si>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</si>
  <si>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</si>
  <si>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</si>
  <si>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</si>
  <si>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</si>
  <si>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</si>
  <si>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</si>
  <si>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</si>
  <si>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</si>
  <si>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</si>
  <si>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</si>
  <si>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</si>
  <si>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</si>
  <si>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</si>
  <si>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</si>
  <si>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</si>
  <si>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</si>
  <si>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</si>
  <si>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</si>
  <si>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</si>
  <si>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</si>
  <si>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</si>
  <si>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</si>
  <si>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</si>
  <si>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</si>
  <si>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</si>
  <si>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</si>
  <si>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</si>
  <si>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</si>
  <si>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</si>
  <si>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</si>
  <si>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</si>
  <si>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</si>
  <si>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</si>
  <si>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</si>
  <si>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</si>
  <si>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</si>
  <si>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</si>
  <si>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</si>
  <si>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</si>
  <si>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</si>
  <si>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</si>
  <si>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</si>
  <si>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</si>
  <si>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</si>
  <si>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</si>
  <si>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</si>
  <si>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</si>
  <si>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</si>
  <si>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</si>
  <si>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</si>
  <si>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</si>
  <si>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</si>
  <si>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</si>
  <si>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</si>
  <si>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</si>
  <si>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</si>
  <si>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</si>
  <si>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</si>
  <si>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</si>
  <si>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</si>
  <si>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</si>
  <si>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</si>
  <si>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</si>
  <si>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</si>
  <si>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</si>
  <si>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</si>
  <si>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</si>
  <si>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</si>
  <si>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</si>
  <si>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</si>
  <si>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</si>
  <si>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</si>
  <si>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</si>
  <si>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</si>
  <si>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</si>
  <si>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</si>
  <si>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</si>
  <si>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</si>
  <si>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</si>
  <si>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</si>
  <si>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</si>
  <si>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</si>
  <si>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</si>
  <si>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</si>
  <si>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</si>
  <si>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</si>
  <si>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</si>
  <si>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</si>
  <si>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</si>
  <si>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</si>
  <si>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</si>
  <si>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</si>
  <si>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</si>
  <si>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</si>
  <si>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</si>
  <si>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</si>
  <si>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</si>
  <si>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</si>
  <si>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</si>
  <si>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</si>
  <si>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</si>
  <si>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</si>
  <si>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</si>
  <si>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</si>
  <si>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</si>
  <si>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</si>
  <si>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</si>
  <si>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</si>
  <si>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</si>
  <si>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</si>
  <si>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</si>
  <si>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</si>
  <si>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</si>
  <si>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</si>
  <si>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</si>
  <si>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</si>
  <si>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</si>
  <si>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</si>
  <si>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</si>
  <si>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</si>
  <si>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</si>
  <si>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</si>
  <si>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</si>
  <si>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</si>
  <si>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</si>
  <si>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</si>
  <si>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</si>
  <si>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</si>
  <si>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</si>
  <si>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</si>
  <si>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</si>
  <si>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</si>
  <si>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</si>
  <si>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</si>
  <si>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</si>
  <si>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</si>
  <si>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</si>
  <si>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</si>
  <si>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</si>
  <si>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</si>
  <si>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</si>
  <si>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</si>
  <si>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</si>
  <si>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</si>
  <si>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</si>
  <si>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</si>
  <si>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</si>
  <si>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</si>
  <si>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</si>
  <si>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</si>
  <si>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</si>
  <si>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</si>
  <si>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</si>
  <si>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</si>
  <si>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</si>
  <si>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</si>
  <si>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</si>
  <si>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</si>
  <si>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</si>
  <si>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</si>
  <si>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</si>
  <si>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</si>
  <si>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</si>
  <si>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</si>
  <si>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</si>
  <si>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</si>
  <si>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</si>
  <si>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</si>
  <si>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</si>
  <si>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</si>
  <si>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</si>
  <si>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</si>
  <si>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</si>
  <si>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</si>
  <si>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</si>
  <si>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</si>
  <si>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</si>
  <si>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</si>
  <si>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</si>
  <si>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</si>
  <si>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</si>
  <si>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</si>
  <si>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</si>
  <si>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</si>
  <si>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</si>
  <si>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</si>
  <si>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</si>
  <si>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</si>
  <si>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</si>
  <si>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</si>
  <si>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</si>
  <si>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</si>
  <si>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</si>
  <si>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</si>
  <si>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</si>
  <si>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</si>
  <si>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</si>
  <si>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</si>
  <si>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</si>
  <si>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</si>
  <si>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</si>
  <si>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</si>
  <si>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</si>
  <si>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</si>
  <si>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</si>
  <si>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</si>
  <si>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</si>
  <si>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</si>
  <si>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</si>
  <si>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</si>
  <si>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</si>
  <si>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</si>
  <si>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</si>
  <si>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</si>
  <si>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</si>
  <si>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</si>
  <si>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</si>
  <si>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</si>
  <si>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</si>
  <si>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</si>
  <si>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</si>
  <si>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</si>
  <si>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</si>
  <si>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</si>
  <si>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</si>
  <si>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</si>
  <si>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</si>
  <si>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</si>
  <si>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</si>
  <si>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</si>
  <si>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</si>
  <si>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</si>
  <si>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</si>
  <si>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</si>
  <si>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</si>
  <si>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</si>
  <si>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</si>
  <si>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</si>
  <si>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</si>
  <si>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</si>
  <si>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</si>
  <si>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</si>
  <si>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</si>
  <si>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</si>
  <si>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</si>
  <si>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</si>
  <si>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</si>
  <si>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</si>
  <si>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</si>
  <si>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</si>
  <si>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</si>
  <si>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</si>
  <si>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</si>
  <si>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</si>
  <si>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</si>
  <si>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</si>
  <si>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</si>
  <si>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</si>
  <si>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</si>
  <si>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</si>
  <si>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</si>
  <si>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</si>
  <si>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</si>
  <si>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</si>
  <si>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</si>
  <si>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</si>
  <si>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</si>
  <si>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</si>
  <si>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</si>
  <si>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</si>
  <si>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</si>
  <si>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</si>
  <si>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</si>
  <si>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</si>
  <si>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</si>
  <si>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</si>
  <si>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</si>
  <si>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</si>
  <si>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</si>
  <si>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</si>
  <si>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</si>
  <si>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</si>
  <si>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</si>
  <si>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</si>
  <si>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</si>
  <si>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</si>
  <si>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</si>
  <si>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</si>
  <si>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</si>
  <si>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</si>
  <si>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</si>
  <si>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</si>
  <si>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</si>
  <si>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</si>
  <si>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</si>
  <si>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</si>
  <si>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</si>
  <si>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</si>
  <si>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</si>
  <si>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</si>
  <si>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</si>
  <si>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</si>
  <si>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</si>
  <si>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</si>
  <si>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</si>
  <si>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</si>
  <si>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</si>
  <si>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</si>
  <si>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</si>
  <si>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</si>
  <si>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</si>
  <si>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</si>
  <si>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</si>
  <si>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</si>
  <si>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</si>
  <si>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</si>
  <si>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</si>
  <si>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</si>
  <si>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</si>
  <si>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</si>
  <si>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</si>
  <si>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</si>
  <si>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</si>
  <si>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</si>
  <si>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</si>
  <si>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</si>
  <si>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</si>
  <si>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</si>
  <si>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</si>
  <si>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</si>
  <si>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</si>
  <si>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</si>
  <si>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</si>
  <si>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</si>
  <si>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</si>
  <si>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</si>
  <si>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</si>
  <si>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</si>
  <si>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</si>
  <si>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</si>
  <si>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</si>
  <si>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</si>
  <si>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</si>
  <si>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</si>
  <si>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</si>
  <si>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</si>
  <si>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</si>
  <si>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</si>
  <si>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</si>
  <si>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</si>
  <si>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</si>
  <si>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</si>
  <si>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</si>
  <si>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</si>
  <si>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</si>
  <si>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</si>
  <si>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</si>
  <si>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</si>
  <si>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</si>
  <si>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</si>
  <si>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</si>
  <si>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</si>
  <si>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</si>
  <si>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</si>
  <si>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</si>
  <si>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</si>
  <si>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</si>
  <si>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</si>
  <si>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</si>
  <si>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</si>
  <si>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</si>
  <si>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</si>
  <si>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</si>
  <si>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</si>
  <si>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</si>
  <si>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</si>
  <si>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</si>
  <si>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</si>
  <si>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</si>
  <si>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</si>
  <si>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</si>
  <si>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</si>
  <si>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</si>
  <si>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</si>
  <si>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</si>
  <si>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</si>
  <si>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</si>
  <si>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</si>
  <si>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</si>
  <si>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</si>
  <si>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</si>
  <si>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</si>
  <si>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</si>
  <si>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</si>
  <si>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</si>
  <si>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</si>
  <si>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</si>
  <si>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</si>
  <si>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</si>
  <si>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</si>
  <si>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</si>
  <si>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</si>
  <si>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</si>
  <si>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</si>
  <si>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</si>
  <si>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</si>
  <si>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</si>
  <si>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</si>
  <si>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</si>
  <si>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</si>
  <si>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</si>
  <si>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</si>
  <si>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</si>
  <si>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</si>
  <si>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</si>
  <si>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</si>
  <si>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</si>
  <si>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</si>
  <si>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</si>
  <si>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</si>
  <si>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</si>
  <si>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</si>
  <si>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</si>
  <si>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</si>
  <si>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</si>
  <si>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</si>
  <si>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</si>
  <si>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</si>
  <si>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</si>
  <si>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</si>
  <si>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</si>
  <si>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</si>
  <si>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</si>
  <si>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</si>
  <si>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</si>
  <si>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</si>
  <si>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</si>
  <si>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</si>
  <si>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</si>
  <si>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</si>
  <si>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</si>
  <si>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</si>
  <si>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</si>
  <si>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</si>
  <si>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</si>
  <si>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</si>
  <si>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</si>
  <si>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</si>
  <si>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</si>
  <si>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</si>
  <si>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</si>
  <si>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</si>
  <si>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</si>
  <si>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</si>
  <si>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</si>
  <si>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</si>
  <si>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</si>
  <si>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</si>
  <si>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</si>
  <si>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</si>
  <si>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</si>
  <si>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</si>
  <si>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</si>
  <si>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</si>
  <si>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</si>
  <si>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</si>
  <si>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</si>
  <si>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</si>
  <si>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</si>
  <si>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</si>
  <si>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</si>
  <si>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</si>
  <si>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</si>
  <si>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</si>
  <si>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</si>
  <si>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</si>
  <si>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</si>
  <si>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</si>
  <si>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</si>
  <si>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</si>
  <si>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</si>
  <si>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</si>
  <si>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</si>
  <si>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</si>
  <si>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</si>
  <si>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</si>
  <si>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</si>
  <si>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</si>
  <si>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</si>
  <si>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</si>
  <si>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</si>
  <si>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</si>
  <si>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</si>
  <si>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</si>
  <si>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</si>
  <si>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</si>
  <si>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</si>
  <si>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</si>
  <si>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</si>
  <si>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</si>
  <si>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</si>
  <si>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</si>
  <si>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</si>
  <si>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</si>
  <si>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</si>
  <si>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</si>
  <si>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</si>
  <si>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</si>
  <si>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</si>
  <si>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</si>
  <si>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</si>
  <si>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</si>
  <si>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</si>
  <si>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</si>
  <si>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</si>
  <si>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</si>
  <si>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</si>
  <si>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</si>
  <si>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</si>
  <si>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</si>
  <si>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</si>
  <si>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</si>
  <si>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</si>
  <si>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</si>
  <si>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</si>
  <si>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</si>
  <si>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</si>
  <si>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</si>
  <si>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</si>
  <si>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</si>
  <si>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</si>
  <si>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</si>
  <si>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</si>
  <si>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</si>
  <si>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</si>
  <si>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</si>
  <si>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</si>
  <si>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</si>
  <si>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</si>
  <si>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</si>
  <si>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</si>
  <si>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</si>
  <si>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</si>
  <si>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</si>
  <si>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</si>
  <si>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</si>
  <si>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</si>
  <si>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</si>
  <si>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</si>
  <si>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</si>
  <si>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</si>
  <si>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</si>
  <si>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</si>
  <si>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</si>
  <si>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</si>
  <si>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</si>
  <si>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</si>
  <si>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</si>
  <si>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</si>
  <si>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</si>
  <si>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</si>
  <si>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</si>
  <si>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</si>
  <si>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</si>
  <si>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</si>
  <si>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</si>
  <si>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</si>
  <si>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</si>
  <si>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</si>
  <si>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</si>
  <si>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</si>
  <si>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</si>
  <si>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</si>
  <si>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</si>
  <si>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</si>
  <si>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</si>
  <si>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</si>
  <si>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</si>
  <si>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</si>
  <si>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</si>
  <si>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</si>
  <si>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</si>
  <si>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</si>
  <si>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</si>
  <si>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</si>
  <si>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</si>
  <si>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</si>
  <si>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</si>
  <si>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</si>
  <si>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</si>
  <si>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</si>
  <si>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</si>
  <si>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</si>
  <si>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</si>
  <si>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</si>
  <si>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</si>
  <si>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</si>
  <si>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</si>
  <si>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</si>
  <si>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</si>
  <si>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</si>
  <si>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</si>
  <si>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</si>
  <si>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</si>
  <si>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</si>
  <si>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</si>
  <si>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</si>
  <si>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</si>
  <si>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</si>
  <si>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</si>
  <si>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</si>
  <si>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</si>
  <si>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</si>
  <si>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</si>
  <si>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</si>
  <si>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</si>
  <si>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</si>
  <si>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</si>
  <si>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</si>
  <si>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</si>
  <si>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</si>
  <si>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</si>
  <si>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</si>
  <si>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</si>
  <si>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</si>
  <si>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</si>
  <si>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</si>
  <si>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</si>
  <si>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</si>
  <si>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</si>
  <si>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</si>
  <si>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</si>
  <si>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</si>
  <si>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</si>
  <si>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</si>
  <si>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</si>
  <si>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</si>
  <si>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</si>
  <si>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</si>
  <si>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</si>
  <si>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</si>
  <si>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</si>
  <si>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</si>
  <si>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</si>
  <si>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</si>
  <si>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</si>
  <si>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</si>
  <si>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</si>
  <si>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</si>
  <si>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</si>
  <si>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</si>
  <si>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</si>
  <si>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</si>
  <si>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</si>
  <si>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</si>
  <si>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</si>
  <si>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</si>
  <si>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</si>
  <si>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</si>
  <si>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</si>
  <si>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</si>
  <si>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</si>
  <si>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</si>
  <si>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</si>
  <si>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</si>
  <si>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</si>
  <si>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</si>
  <si>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</si>
  <si>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</si>
  <si>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</si>
  <si>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</si>
  <si>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</si>
  <si>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</si>
  <si>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</si>
  <si>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</si>
  <si>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</si>
  <si>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</si>
  <si>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</si>
  <si>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</si>
  <si>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</si>
  <si>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</si>
  <si>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</si>
  <si>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</si>
  <si>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</si>
  <si>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</si>
  <si>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</si>
  <si>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</si>
  <si>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</si>
  <si>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</si>
  <si>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</si>
  <si>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</si>
  <si>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</si>
  <si>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</si>
  <si>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</si>
  <si>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</si>
  <si>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</si>
  <si>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</si>
  <si>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</si>
  <si>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</si>
  <si>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</si>
  <si>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</si>
  <si>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</si>
  <si>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</si>
  <si>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</si>
  <si>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</si>
  <si>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</si>
  <si>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</si>
  <si>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</si>
  <si>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</si>
  <si>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</si>
  <si>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</si>
  <si>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</si>
  <si>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</si>
  <si>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</si>
  <si>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</si>
  <si>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</si>
  <si>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</si>
  <si>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</si>
  <si>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</si>
  <si>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</si>
  <si>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</si>
  <si>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</si>
  <si>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</si>
  <si>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</si>
  <si>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</si>
  <si>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</si>
  <si>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</si>
  <si>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</si>
  <si>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</si>
  <si>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</si>
  <si>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</si>
  <si>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</si>
  <si>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</si>
  <si>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</si>
  <si>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</si>
  <si>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</si>
  <si>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</si>
  <si>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</si>
  <si>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</si>
  <si>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</si>
  <si>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</si>
  <si>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</si>
  <si>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</si>
  <si>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</si>
  <si>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</si>
  <si>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</si>
  <si>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</si>
  <si>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</si>
  <si>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</si>
  <si>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</si>
  <si>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</si>
  <si>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</si>
  <si>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</si>
  <si>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</si>
  <si>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</si>
  <si>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</si>
  <si>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</si>
  <si>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</si>
  <si>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</si>
  <si>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</si>
  <si>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</si>
  <si>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</si>
  <si>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</si>
  <si>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</si>
  <si>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</si>
  <si>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</si>
  <si>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</si>
  <si>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</si>
  <si>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</si>
  <si>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</si>
  <si>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</si>
  <si>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</si>
  <si>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</si>
  <si>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</si>
  <si>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</si>
  <si>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</si>
  <si>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</si>
  <si>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</si>
  <si>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</si>
  <si>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</si>
  <si>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</si>
  <si>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</si>
  <si>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</si>
  <si>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</si>
  <si>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</si>
  <si>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</si>
  <si>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</si>
  <si>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</si>
  <si>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</si>
  <si>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</si>
  <si>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</si>
  <si>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</si>
  <si>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</si>
  <si>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</si>
  <si>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</si>
  <si>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</si>
  <si>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</si>
  <si>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</si>
  <si>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</si>
  <si>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</si>
  <si>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</si>
  <si>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</si>
  <si>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</si>
  <si>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</si>
  <si>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</si>
  <si>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</si>
  <si>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</si>
  <si>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</si>
  <si>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</si>
  <si>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</si>
  <si>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</si>
  <si>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</si>
  <si>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</si>
  <si>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</si>
  <si>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</si>
  <si>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</si>
  <si>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</si>
  <si>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</si>
  <si>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</si>
  <si>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</si>
  <si>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</si>
  <si>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</si>
  <si>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</si>
  <si>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</si>
  <si>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</si>
  <si>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</si>
  <si>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</si>
  <si>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</si>
  <si>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</si>
  <si>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</si>
  <si>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</si>
  <si>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</si>
  <si>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</si>
  <si>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</si>
  <si>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</si>
  <si>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</si>
  <si>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</si>
  <si>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</si>
  <si>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</si>
  <si>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</si>
  <si>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</si>
  <si>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</si>
  <si>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</si>
  <si>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</si>
  <si>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</si>
  <si>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</si>
  <si>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</si>
  <si>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</si>
  <si>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</si>
  <si>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</si>
  <si>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</si>
  <si>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</si>
  <si>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</si>
  <si>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</si>
  <si>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</si>
  <si>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</si>
  <si>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</si>
  <si>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</si>
  <si>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</si>
  <si>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</si>
  <si>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</si>
  <si>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</si>
  <si>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</si>
  <si>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</si>
  <si>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</si>
  <si>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</si>
  <si>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</si>
  <si>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</si>
  <si>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</si>
  <si>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</si>
  <si>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</si>
  <si>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</si>
  <si>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</si>
  <si>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</si>
  <si>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</si>
  <si>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</si>
  <si>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</si>
  <si>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</si>
  <si>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</si>
  <si>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</si>
  <si>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</si>
  <si>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</si>
  <si>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</si>
  <si>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</si>
  <si>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</si>
  <si>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</si>
  <si>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</si>
  <si>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</si>
  <si>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</si>
  <si>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</si>
  <si>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</si>
  <si>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</si>
  <si>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</si>
  <si>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</si>
  <si>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</si>
  <si>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</si>
  <si>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</si>
  <si>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</si>
  <si>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</si>
  <si>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</si>
  <si>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</si>
  <si>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</si>
  <si>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</si>
  <si>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</si>
  <si>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</si>
  <si>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</si>
  <si>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</si>
  <si>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</si>
  <si>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</si>
  <si>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</si>
  <si>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</si>
  <si>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</si>
  <si>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</si>
  <si>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</si>
  <si>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</si>
  <si>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</si>
  <si>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</si>
  <si>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</si>
  <si>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</si>
  <si>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</si>
  <si>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</si>
  <si>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</si>
  <si>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</si>
  <si>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</si>
  <si>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</si>
  <si>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</si>
  <si>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</si>
  <si>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</si>
  <si>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</si>
  <si>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</si>
  <si>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</si>
  <si>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</si>
  <si>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</si>
  <si>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</si>
  <si>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</si>
  <si>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</si>
  <si>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</si>
  <si>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</si>
  <si>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</si>
  <si>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</si>
  <si>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</si>
  <si>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</si>
  <si>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</si>
  <si>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</si>
  <si>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</si>
  <si>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</si>
  <si>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</si>
  <si>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</si>
  <si>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</si>
  <si>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</si>
  <si>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</si>
  <si>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</si>
  <si>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</si>
  <si>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</si>
  <si>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</si>
  <si>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</si>
  <si>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</si>
  <si>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</si>
  <si>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</si>
  <si>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</si>
  <si>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</si>
  <si>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</si>
  <si>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</si>
  <si>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</si>
  <si>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</si>
  <si>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</si>
  <si>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</si>
  <si>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</si>
  <si>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</si>
  <si>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</si>
  <si>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</si>
  <si>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</si>
  <si>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</si>
  <si>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</si>
  <si>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</si>
  <si>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</si>
  <si>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</si>
  <si>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</si>
  <si>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</si>
  <si>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</si>
  <si>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</si>
  <si>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</si>
  <si>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</si>
  <si>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</si>
  <si>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</si>
  <si>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</si>
  <si>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</si>
  <si>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</si>
  <si>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</si>
  <si>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</si>
  <si>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</si>
  <si>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</si>
  <si>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</si>
  <si>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</si>
  <si>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</si>
  <si>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</si>
  <si>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</si>
  <si>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</si>
  <si>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</si>
  <si>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</si>
  <si>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</si>
  <si>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</si>
  <si>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</si>
  <si>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</si>
  <si>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</si>
  <si>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</si>
  <si>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</si>
  <si>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</si>
  <si>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</si>
  <si>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</si>
  <si>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</si>
  <si>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</si>
  <si>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</si>
  <si>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</si>
  <si>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</si>
  <si>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</si>
  <si>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</si>
  <si>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</si>
  <si>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</si>
  <si>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</si>
  <si>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</si>
  <si>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</si>
  <si>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</si>
  <si>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</si>
  <si>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</si>
  <si>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</si>
  <si>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</si>
  <si>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</si>
  <si>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</si>
  <si>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</si>
  <si>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</si>
  <si>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</si>
  <si>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</si>
  <si>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</si>
  <si>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</si>
  <si>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</si>
  <si>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</si>
  <si>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</si>
  <si>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</si>
  <si>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</si>
  <si>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</si>
  <si>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</si>
  <si>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</si>
  <si>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</si>
  <si>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</si>
  <si>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</si>
  <si>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</si>
  <si>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</si>
  <si>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</si>
  <si>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</si>
  <si>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</si>
  <si>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</si>
  <si>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</si>
  <si>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</si>
  <si>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</si>
  <si>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</si>
  <si>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</si>
  <si>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</si>
  <si>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</si>
  <si>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</si>
  <si>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</si>
  <si>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</si>
  <si>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</si>
  <si>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</si>
  <si>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</si>
  <si>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</si>
  <si>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</si>
  <si>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</si>
  <si>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</si>
  <si>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</si>
  <si>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</si>
  <si>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</si>
  <si>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</si>
  <si>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</si>
  <si>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</si>
  <si>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</si>
  <si>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</si>
  <si>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</si>
  <si>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</si>
  <si>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</si>
  <si>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</si>
  <si>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</si>
  <si>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</si>
  <si>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</si>
  <si>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</si>
  <si>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</si>
  <si>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</si>
  <si>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</si>
  <si>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</si>
  <si>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</si>
  <si>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</si>
  <si>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</si>
  <si>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</si>
  <si>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</si>
  <si>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</si>
  <si>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</si>
  <si>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</si>
  <si>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</si>
  <si>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</si>
  <si>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</si>
  <si>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</si>
  <si>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</si>
  <si>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</si>
  <si>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</si>
  <si>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</si>
  <si>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</si>
  <si>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</si>
  <si>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</si>
  <si>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</si>
  <si>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</si>
  <si>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</si>
  <si>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</si>
  <si>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</si>
  <si>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</si>
  <si>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</si>
  <si>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</si>
  <si>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</si>
  <si>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</si>
  <si>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</si>
  <si>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</si>
  <si>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</si>
  <si>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</si>
  <si>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</si>
  <si>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</si>
  <si>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</si>
  <si>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</si>
  <si>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</si>
  <si>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</si>
  <si>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</si>
  <si>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</si>
  <si>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</si>
  <si>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</si>
  <si>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</si>
  <si>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</si>
  <si>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</si>
  <si>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</si>
  <si>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</si>
  <si>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</si>
  <si>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</si>
  <si>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</si>
  <si>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</si>
  <si>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</si>
  <si>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</si>
  <si>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</si>
  <si>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</si>
  <si>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</si>
  <si>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</si>
  <si>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</si>
  <si>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</si>
  <si>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</si>
  <si>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</si>
  <si>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</si>
  <si>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</si>
  <si>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</si>
  <si>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</si>
  <si>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</si>
  <si>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</si>
  <si>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</si>
  <si>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</si>
  <si>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</si>
  <si>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</si>
  <si>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</si>
  <si>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</si>
  <si>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</si>
  <si>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</si>
  <si>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</si>
  <si>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</si>
  <si>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</si>
  <si>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</si>
  <si>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</si>
  <si>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</si>
  <si>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</si>
  <si>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</si>
  <si>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</si>
  <si>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</si>
  <si>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</si>
  <si>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</si>
  <si>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</si>
  <si>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</si>
  <si>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</si>
  <si>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</si>
  <si>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</si>
  <si>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</si>
  <si>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</si>
  <si>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</si>
  <si>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</si>
  <si>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</si>
  <si>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</si>
  <si>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</si>
  <si>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</si>
  <si>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</si>
  <si>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</si>
  <si>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</si>
  <si>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</si>
  <si>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</si>
  <si>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</si>
  <si>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</si>
  <si>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</si>
  <si>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</si>
  <si>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</si>
  <si>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</si>
  <si>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</si>
  <si>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</si>
  <si>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</si>
  <si>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</si>
  <si>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</si>
  <si>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</si>
  <si>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</si>
  <si>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</si>
  <si>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</si>
  <si>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</si>
  <si>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</si>
  <si>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</si>
  <si>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</si>
  <si>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</si>
  <si>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</si>
  <si>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</si>
  <si>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</si>
  <si>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</si>
  <si>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</si>
  <si>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</si>
  <si>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</si>
  <si>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</si>
  <si>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</si>
  <si>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</si>
  <si>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</si>
  <si>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</si>
  <si>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</si>
  <si>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</si>
  <si>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</si>
  <si>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</si>
  <si>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</si>
  <si>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</si>
  <si>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</si>
  <si>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</si>
  <si>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</si>
  <si>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</si>
  <si>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</si>
  <si>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</si>
  <si>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</si>
  <si>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</si>
  <si>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</si>
  <si>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</si>
  <si>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</si>
  <si>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</si>
  <si>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</si>
  <si>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</si>
  <si>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</si>
  <si>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</si>
  <si>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</si>
  <si>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</si>
  <si>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</si>
  <si>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</si>
  <si>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</si>
  <si>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</si>
  <si>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</si>
  <si>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</si>
  <si>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</si>
  <si>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</si>
  <si>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</si>
  <si>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</si>
  <si>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</si>
  <si>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</si>
  <si>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</si>
  <si>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</si>
  <si>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</si>
  <si>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</si>
  <si>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</si>
  <si>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</si>
  <si>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</si>
  <si>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</si>
  <si>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</si>
  <si>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</si>
  <si>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</si>
  <si>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</si>
  <si>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</si>
  <si>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</si>
  <si>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</si>
  <si>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</si>
  <si>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</si>
  <si>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</si>
  <si>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</si>
  <si>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</si>
  <si>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</si>
  <si>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</si>
  <si>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</si>
  <si>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</si>
  <si>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</si>
  <si>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</si>
  <si>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</si>
  <si>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</si>
  <si>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</si>
  <si>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</si>
  <si>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</si>
  <si>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</si>
  <si>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</si>
  <si>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</si>
  <si>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</si>
  <si>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</si>
  <si>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</si>
  <si>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</si>
  <si>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</si>
  <si>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</si>
  <si>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</si>
  <si>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</si>
  <si>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</si>
  <si>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</si>
  <si>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</si>
  <si>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</si>
  <si>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</si>
  <si>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</si>
  <si>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</si>
  <si>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</si>
  <si>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</si>
  <si>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</si>
  <si>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</si>
  <si>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</si>
  <si>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</si>
  <si>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</si>
  <si>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</si>
  <si>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</si>
  <si>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</si>
  <si>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</si>
  <si>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</si>
  <si>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</si>
  <si>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</si>
  <si>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</si>
  <si>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</si>
  <si>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</si>
  <si>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</si>
  <si>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</si>
  <si>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</si>
  <si>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</si>
  <si>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</si>
  <si>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</si>
  <si>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</si>
  <si>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</si>
  <si>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</si>
  <si>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</si>
  <si>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</si>
  <si>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</si>
  <si>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</si>
  <si>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</si>
  <si>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</si>
  <si>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</si>
  <si>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</si>
  <si>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</si>
  <si>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</si>
  <si>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</si>
  <si>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</si>
  <si>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</si>
  <si>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</si>
  <si>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</si>
  <si>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</si>
  <si>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</si>
  <si>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</si>
  <si>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</si>
  <si>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</si>
  <si>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</si>
  <si>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</si>
  <si>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</si>
  <si>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</si>
  <si>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</si>
  <si>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</si>
  <si>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</si>
  <si>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</si>
  <si>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</si>
  <si>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</si>
  <si>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</si>
  <si>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</si>
  <si>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</si>
  <si>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</si>
  <si>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</si>
  <si>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</si>
  <si>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</si>
  <si>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</si>
  <si>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</si>
  <si>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</si>
  <si>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</si>
  <si>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</si>
  <si>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</si>
  <si>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</si>
  <si>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</si>
  <si>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</si>
  <si>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</si>
  <si>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</si>
  <si>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</si>
  <si>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</si>
  <si>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</si>
  <si>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</si>
  <si>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</si>
  <si>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</si>
  <si>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</si>
  <si>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</si>
  <si>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</si>
  <si>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</si>
  <si>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</si>
  <si>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</si>
  <si>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</si>
  <si>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</si>
  <si>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</si>
  <si>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</si>
  <si>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</si>
  <si>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</si>
  <si>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</si>
  <si>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</si>
  <si>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</si>
  <si>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</si>
  <si>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</si>
  <si>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</si>
  <si>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</si>
  <si>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</si>
  <si>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</si>
  <si>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</si>
  <si>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</si>
  <si>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</si>
  <si>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</si>
  <si>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</si>
  <si>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</si>
  <si>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</si>
  <si>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</si>
  <si>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</si>
  <si>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</si>
  <si>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</si>
  <si>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</si>
  <si>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</si>
  <si>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</si>
  <si>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</si>
  <si>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</si>
  <si>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</si>
  <si>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</si>
  <si>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</si>
  <si>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</si>
  <si>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</si>
  <si>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</si>
  <si>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</si>
  <si>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</si>
  <si>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</si>
  <si>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</si>
  <si>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</si>
  <si>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</si>
  <si>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</si>
  <si>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</si>
  <si>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</si>
  <si>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</si>
  <si>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</si>
  <si>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</si>
  <si>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</si>
  <si>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</si>
  <si>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</si>
  <si>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</si>
  <si>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</si>
  <si>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</si>
  <si>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</si>
  <si>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</si>
  <si>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</si>
  <si>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</si>
  <si>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</si>
  <si>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</si>
  <si>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</si>
  <si>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</si>
  <si>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</si>
  <si>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</si>
  <si>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</si>
  <si>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</si>
  <si>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</si>
  <si>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</si>
  <si>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</si>
  <si>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</si>
  <si>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</si>
  <si>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</si>
  <si>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</si>
  <si>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</si>
  <si>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</si>
  <si>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</si>
  <si>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</si>
  <si>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</si>
  <si>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</si>
  <si>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</si>
  <si>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</si>
  <si>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</si>
  <si>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</si>
  <si>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</si>
  <si>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</si>
  <si>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</si>
  <si>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</si>
  <si>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</si>
  <si>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</si>
  <si>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</si>
  <si>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</si>
  <si>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</si>
  <si>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</si>
  <si>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</si>
  <si>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</si>
  <si>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</si>
  <si>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</si>
  <si>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</si>
  <si>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</si>
  <si>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</si>
  <si>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</si>
  <si>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</si>
  <si>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</si>
  <si>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</si>
  <si>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</si>
  <si>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</si>
  <si>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</si>
  <si>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</si>
  <si>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</si>
  <si>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</si>
  <si>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</si>
  <si>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</si>
  <si>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</si>
  <si>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</si>
  <si>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</si>
  <si>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</si>
  <si>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</si>
  <si>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</si>
  <si>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</si>
  <si>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</si>
  <si>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</si>
  <si>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</si>
  <si>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</si>
  <si>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</si>
  <si>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</si>
  <si>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</si>
  <si>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</si>
  <si>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</si>
  <si>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</si>
  <si>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</si>
  <si>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</si>
  <si>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</si>
  <si>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</si>
  <si>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</si>
  <si>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</si>
  <si>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</si>
  <si>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</si>
  <si>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</si>
  <si>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</si>
  <si>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</si>
  <si>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</si>
  <si>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</si>
  <si>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</si>
  <si>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</si>
  <si>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</si>
  <si>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</si>
  <si>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</si>
  <si>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</si>
  <si>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</si>
  <si>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</si>
  <si>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</si>
  <si>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</si>
  <si>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</si>
  <si>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</si>
  <si>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</si>
  <si>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</si>
  <si>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</si>
  <si>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</si>
  <si>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</si>
  <si>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</si>
  <si>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</si>
  <si>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</si>
  <si>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</si>
  <si>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</si>
  <si>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</si>
  <si>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</si>
  <si>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</si>
  <si>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</si>
  <si>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</si>
  <si>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</si>
  <si>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</si>
  <si>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</si>
  <si>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</si>
  <si>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</si>
  <si>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</si>
  <si>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</si>
  <si>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</si>
  <si>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</si>
  <si>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</si>
  <si>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</si>
  <si>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</si>
  <si>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</si>
  <si>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</si>
  <si>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</si>
  <si>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</si>
  <si>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</si>
  <si>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</si>
  <si>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</si>
  <si>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</si>
  <si>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</si>
  <si>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</si>
  <si>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</si>
  <si>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</si>
  <si>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</si>
  <si>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</si>
  <si>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</si>
  <si>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</si>
  <si>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</si>
  <si>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</si>
  <si>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</si>
  <si>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</si>
  <si>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</si>
  <si>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</si>
  <si>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</si>
  <si>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</si>
  <si>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</si>
  <si>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</si>
  <si>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</si>
  <si>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</si>
  <si>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</si>
  <si>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</si>
  <si>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</si>
  <si>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</si>
  <si>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</si>
  <si>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</si>
  <si>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</si>
  <si>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</si>
  <si>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</si>
  <si>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</si>
  <si>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</si>
  <si>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</si>
  <si>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</si>
  <si>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</si>
  <si>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</si>
  <si>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</si>
  <si>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</si>
  <si>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</si>
  <si>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</si>
  <si>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</si>
  <si>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</si>
  <si>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</si>
  <si>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</si>
  <si>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</si>
  <si>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</si>
  <si>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</si>
  <si>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</si>
  <si>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</si>
  <si>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</si>
  <si>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</si>
  <si>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</si>
  <si>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</si>
  <si>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</si>
  <si>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</si>
  <si>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</si>
  <si>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</si>
  <si>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</si>
  <si>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</si>
  <si>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</si>
  <si>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</si>
  <si>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</si>
  <si>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</si>
  <si>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</si>
  <si>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</si>
  <si>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</si>
  <si>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</si>
  <si>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</si>
  <si>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</si>
  <si>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</si>
  <si>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</si>
  <si>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</si>
  <si>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</si>
  <si>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</si>
  <si>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</si>
  <si>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</si>
  <si>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</si>
  <si>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</si>
  <si>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</si>
  <si>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</si>
  <si>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</si>
  <si>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</si>
  <si>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</si>
  <si>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</si>
  <si>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</si>
  <si>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</si>
  <si>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</si>
  <si>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</si>
  <si>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</si>
  <si>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</si>
  <si>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</si>
  <si>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</si>
  <si>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</si>
  <si>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</si>
  <si>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</si>
  <si>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</si>
  <si>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</si>
  <si>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</si>
  <si>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</si>
  <si>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</si>
  <si>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</si>
  <si>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</si>
  <si>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</si>
  <si>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</si>
  <si>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</si>
  <si>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</si>
  <si>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</si>
  <si>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</si>
  <si>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</si>
  <si>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</si>
  <si>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</si>
  <si>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</si>
  <si>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</si>
  <si>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</si>
  <si>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</si>
  <si>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</si>
  <si>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</si>
  <si>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</si>
  <si>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</si>
  <si>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</si>
  <si>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</si>
  <si>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</si>
  <si>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</si>
  <si>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</si>
  <si>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</si>
  <si>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</si>
  <si>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</si>
  <si>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</si>
  <si>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</si>
  <si>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</si>
  <si>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</si>
  <si>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</si>
  <si>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</si>
  <si>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</si>
  <si>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</si>
  <si>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</si>
  <si>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</si>
  <si>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</si>
  <si>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</si>
  <si>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</si>
  <si>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</si>
  <si>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</si>
  <si>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</si>
  <si>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</si>
  <si>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</si>
  <si>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</si>
  <si>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</si>
  <si>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</si>
  <si>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</si>
  <si>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</si>
  <si>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</si>
  <si>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</si>
  <si>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</si>
  <si>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</si>
  <si>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</si>
  <si>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</si>
  <si>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</si>
  <si>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</si>
  <si>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</si>
  <si>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</si>
  <si>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</si>
  <si>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</si>
  <si>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</si>
  <si>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</si>
  <si>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</si>
  <si>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</si>
  <si>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</si>
  <si>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</si>
  <si>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</si>
  <si>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</si>
  <si>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</si>
  <si>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</si>
  <si>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</si>
  <si>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</si>
  <si>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</si>
  <si>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</si>
  <si>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</si>
  <si>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</si>
  <si>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</si>
  <si>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</si>
  <si>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</si>
  <si>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</si>
  <si>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</si>
  <si>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</si>
  <si>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</si>
  <si>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</si>
  <si>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</si>
  <si>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</si>
  <si>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</si>
  <si>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</si>
  <si>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</si>
  <si>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</si>
  <si>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</si>
  <si>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</si>
  <si>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</si>
  <si>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</si>
  <si>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</si>
  <si>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</si>
  <si>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</si>
  <si>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</si>
  <si>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</si>
  <si>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</si>
  <si>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</si>
  <si>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</si>
  <si>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</si>
  <si>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</si>
  <si>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</si>
  <si>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</si>
  <si>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</si>
  <si>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</si>
  <si>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</si>
  <si>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</si>
  <si>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</si>
  <si>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</si>
  <si>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</si>
  <si>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</si>
  <si>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</si>
  <si>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</si>
  <si>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</si>
  <si>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</si>
  <si>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</si>
  <si>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</si>
  <si>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</si>
  <si>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</si>
  <si>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</si>
  <si>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</si>
  <si>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</si>
  <si>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</si>
  <si>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</si>
  <si>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</si>
  <si>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</si>
  <si>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</si>
  <si>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</si>
  <si>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</si>
  <si>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</si>
  <si>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</si>
  <si>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</si>
  <si>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</si>
  <si>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</si>
  <si>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</si>
  <si>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</si>
  <si>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</si>
  <si>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</si>
  <si>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</si>
  <si>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</si>
  <si>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</si>
  <si>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</si>
  <si>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</si>
  <si>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</si>
  <si>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</si>
  <si>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</si>
  <si>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</si>
  <si>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</si>
  <si>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</si>
  <si>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</si>
  <si>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</si>
  <si>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</si>
  <si>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</si>
  <si>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</si>
  <si>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</si>
  <si>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</si>
  <si>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</si>
  <si>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</si>
  <si>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</si>
  <si>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</si>
  <si>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</si>
  <si>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</si>
  <si>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</si>
  <si>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</si>
  <si>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</si>
  <si>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</si>
  <si>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</si>
  <si>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</si>
  <si>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</si>
  <si>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</si>
  <si>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</si>
  <si>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</si>
  <si>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</si>
  <si>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</si>
  <si>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</si>
  <si>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</si>
  <si>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</si>
  <si>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</si>
  <si>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</si>
  <si>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</si>
  <si>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</si>
  <si>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</si>
  <si>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</si>
  <si>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</si>
  <si>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</si>
  <si>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</si>
  <si>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</si>
  <si>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</si>
  <si>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</si>
  <si>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</si>
  <si>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</si>
  <si>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</si>
  <si>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</si>
  <si>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</si>
  <si>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</si>
  <si>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</si>
  <si>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</si>
  <si>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</si>
  <si>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</si>
  <si>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</si>
  <si>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</si>
  <si>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</si>
  <si>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</si>
  <si>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</si>
  <si>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</si>
  <si>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</si>
  <si>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</si>
  <si>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</si>
  <si>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</si>
  <si>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</si>
  <si>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</si>
  <si>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</si>
  <si>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</si>
  <si>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</si>
  <si>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</si>
  <si>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</si>
  <si>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</si>
  <si>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</si>
  <si>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</si>
  <si>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</si>
  <si>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</si>
  <si>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</si>
  <si>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</si>
  <si>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</si>
  <si>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</si>
  <si>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</si>
  <si>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</si>
  <si>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</si>
  <si>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</si>
  <si>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</si>
  <si>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</si>
  <si>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</si>
  <si>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</si>
  <si>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</si>
  <si>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</si>
  <si>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</si>
  <si>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</si>
  <si>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</si>
  <si>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</si>
  <si>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</si>
  <si>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</si>
  <si>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</si>
  <si>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</si>
  <si>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</si>
  <si>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</si>
  <si>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</si>
  <si>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</si>
  <si>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</si>
  <si>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</si>
  <si>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</si>
  <si>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</si>
  <si>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</si>
  <si>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</si>
  <si>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</si>
  <si>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</si>
  <si>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</si>
  <si>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</si>
  <si>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</si>
  <si>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</si>
  <si>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</si>
  <si>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</si>
  <si>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</si>
  <si>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</si>
  <si>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</si>
  <si>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</si>
  <si>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</si>
  <si>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</si>
  <si>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</si>
  <si>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</si>
  <si>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</si>
  <si>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</si>
  <si>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</si>
  <si>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</si>
  <si>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</si>
  <si>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</si>
  <si>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</si>
  <si>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</si>
  <si>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</si>
  <si>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</si>
  <si>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</si>
  <si>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</si>
  <si>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</si>
  <si>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</si>
  <si>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</si>
  <si>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</si>
  <si>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</si>
  <si>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</si>
  <si>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</si>
  <si>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</si>
  <si>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</si>
  <si>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</si>
  <si>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</si>
  <si>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</si>
  <si>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</si>
  <si>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</si>
  <si>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</si>
  <si>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</si>
  <si>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</si>
  <si>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</si>
  <si>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</si>
  <si>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</si>
  <si>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</si>
  <si>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</si>
  <si>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</si>
  <si>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</si>
  <si>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</si>
  <si>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</si>
  <si>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</si>
  <si>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</si>
  <si>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</si>
  <si>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</si>
  <si>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</si>
  <si>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</si>
  <si>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</si>
  <si>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</si>
  <si>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</si>
  <si>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</si>
  <si>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</si>
  <si>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</si>
  <si>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</si>
  <si>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</si>
  <si>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</si>
  <si>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</si>
  <si>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</si>
  <si>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</si>
  <si>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</si>
  <si>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</si>
  <si>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</si>
  <si>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</si>
  <si>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</si>
  <si>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</si>
  <si>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</si>
  <si>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</si>
  <si>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</si>
  <si>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</si>
  <si>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</si>
  <si>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</si>
  <si>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</si>
  <si>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</si>
  <si>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</si>
  <si>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</si>
  <si>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</si>
  <si>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</si>
  <si>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</si>
  <si>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</si>
  <si>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</si>
  <si>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</si>
  <si>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</si>
  <si>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</si>
  <si>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</si>
  <si>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</si>
  <si>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</si>
  <si>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</si>
  <si>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</si>
  <si>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</si>
  <si>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</si>
  <si>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</si>
  <si>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</si>
  <si>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</si>
  <si>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</si>
  <si>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</si>
  <si>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</si>
  <si>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</si>
  <si>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</si>
  <si>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</si>
  <si>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</si>
  <si>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</si>
  <si>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</si>
  <si>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</si>
  <si>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</si>
  <si>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</si>
  <si>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</si>
  <si>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</si>
  <si>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</si>
  <si>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</si>
  <si>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</si>
  <si>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</si>
  <si>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</si>
  <si>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</si>
  <si>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</si>
  <si>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</si>
  <si>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</si>
  <si>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</si>
  <si>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</si>
  <si>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</si>
  <si>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</si>
  <si>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</si>
  <si>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</si>
  <si>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</si>
  <si>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</si>
  <si>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</si>
  <si>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</si>
  <si>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</si>
  <si>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</si>
  <si>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</si>
  <si>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</si>
  <si>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</si>
  <si>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</si>
  <si>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</si>
  <si>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</si>
  <si>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</si>
  <si>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</si>
  <si>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</si>
  <si>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</si>
  <si>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</si>
  <si>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</si>
  <si>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</si>
  <si>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</si>
  <si>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</si>
  <si>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</si>
  <si>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</si>
  <si>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</si>
  <si>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</si>
  <si>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</si>
  <si>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</si>
  <si>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</si>
  <si>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</si>
  <si>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</si>
  <si>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</si>
  <si>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</si>
  <si>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</si>
  <si>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</si>
  <si>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</si>
  <si>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</si>
  <si>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</si>
  <si>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</si>
  <si>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</si>
  <si>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</si>
  <si>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</si>
  <si>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</si>
  <si>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</si>
  <si>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</si>
  <si>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</si>
  <si>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</si>
  <si>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</si>
  <si>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</si>
  <si>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</si>
  <si>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</si>
  <si>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</si>
  <si>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</si>
  <si>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</si>
  <si>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</si>
  <si>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</si>
  <si>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</si>
  <si>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</si>
  <si>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</si>
  <si>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</si>
  <si>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</si>
  <si>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</si>
  <si>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</si>
  <si>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</si>
  <si>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</si>
  <si>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</si>
  <si>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</si>
  <si>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</si>
  <si>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</si>
  <si>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</si>
  <si>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</si>
  <si>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</si>
  <si>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</si>
  <si>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</si>
  <si>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</si>
  <si>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</si>
  <si>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</si>
  <si>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</si>
  <si>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</si>
  <si>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</si>
  <si>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</si>
  <si>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</si>
  <si>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</si>
  <si>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</si>
  <si>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</si>
  <si>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</si>
  <si>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</si>
  <si>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</si>
  <si>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</si>
  <si>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</si>
  <si>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</si>
  <si>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</si>
  <si>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</si>
  <si>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</si>
  <si>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</si>
  <si>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</si>
  <si>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</si>
  <si>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</si>
  <si>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</si>
  <si>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</si>
  <si>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</si>
  <si>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</si>
  <si>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</si>
  <si>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</si>
  <si>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</si>
  <si>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</si>
  <si>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</si>
  <si>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</si>
  <si>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</si>
  <si>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</si>
  <si>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</si>
  <si>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</si>
  <si>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</si>
  <si>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</si>
  <si>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</si>
  <si>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</si>
  <si>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</si>
  <si>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</si>
  <si>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</si>
  <si>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</si>
  <si>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</si>
  <si>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</si>
  <si>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</si>
  <si>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</si>
  <si>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</si>
  <si>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</si>
  <si>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</si>
  <si>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</si>
  <si>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</si>
  <si>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</si>
  <si>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</si>
  <si>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</si>
  <si>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</si>
  <si>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</si>
  <si>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</si>
  <si>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</si>
  <si>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</si>
  <si>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</si>
  <si>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</si>
  <si>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</si>
  <si>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</si>
  <si>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</si>
  <si>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</si>
  <si>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</si>
  <si>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</si>
  <si>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</si>
  <si>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</si>
  <si>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</si>
  <si>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</si>
  <si>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</si>
  <si>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</si>
  <si>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</si>
  <si>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</si>
  <si>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</si>
  <si>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</si>
  <si>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</si>
  <si>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</si>
  <si>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</si>
  <si>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</si>
  <si>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</si>
  <si>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</si>
  <si>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</si>
  <si>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</si>
  <si>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</si>
  <si>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</si>
  <si>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</si>
  <si>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</si>
  <si>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</si>
  <si>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</si>
  <si>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</si>
  <si>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</si>
  <si>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</si>
  <si>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</si>
  <si>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</si>
  <si>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</si>
  <si>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</si>
  <si>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</si>
  <si>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</si>
  <si>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</si>
  <si>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</si>
  <si>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</si>
  <si>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</si>
  <si>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</si>
  <si>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</si>
  <si>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</si>
  <si>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</si>
  <si>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</si>
  <si>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</si>
  <si>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</si>
  <si>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</si>
  <si>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</si>
  <si>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</si>
  <si>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</si>
  <si>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</si>
  <si>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</si>
  <si>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</si>
  <si>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</si>
  <si>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</si>
  <si>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</si>
  <si>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</si>
  <si>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</si>
  <si>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</si>
  <si>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</si>
  <si>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</si>
  <si>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</si>
  <si>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</si>
  <si>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</si>
  <si>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</si>
  <si>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</si>
  <si>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</si>
  <si>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</si>
  <si>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</si>
  <si>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</si>
  <si>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</si>
  <si>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</si>
  <si>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</si>
  <si>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</si>
  <si>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</si>
  <si>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</si>
  <si>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</si>
  <si>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</si>
  <si>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</si>
  <si>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</si>
  <si>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</si>
  <si>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</si>
  <si>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</si>
  <si>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</si>
  <si>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</si>
  <si>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</si>
  <si>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</si>
  <si>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</si>
  <si>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</si>
  <si>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</si>
  <si>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</si>
  <si>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</si>
  <si>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</si>
  <si>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</si>
  <si>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</si>
  <si>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</si>
  <si>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</si>
  <si>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</si>
  <si>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</si>
  <si>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</si>
  <si>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</si>
  <si>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</si>
  <si>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</si>
  <si>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</si>
  <si>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</si>
  <si>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</si>
  <si>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</si>
  <si>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</si>
  <si>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</si>
  <si>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</si>
  <si>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</si>
  <si>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</si>
  <si>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</si>
  <si>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</si>
  <si>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</si>
  <si>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</si>
  <si>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</si>
  <si>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</si>
  <si>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</si>
  <si>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</si>
  <si>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</si>
  <si>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</si>
  <si>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</si>
  <si>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</si>
  <si>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</si>
  <si>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</si>
  <si>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</si>
  <si>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</si>
  <si>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</si>
  <si>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</si>
  <si>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</si>
  <si>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</si>
  <si>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</si>
  <si>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</si>
  <si>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</si>
  <si>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</si>
  <si>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</si>
  <si>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</si>
  <si>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</si>
  <si>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</si>
  <si>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</si>
  <si>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</si>
  <si>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</si>
  <si>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</si>
  <si>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</si>
  <si>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</si>
  <si>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</si>
  <si>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</si>
  <si>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</si>
  <si>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</si>
  <si>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</si>
  <si>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</si>
  <si>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</si>
  <si>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</si>
  <si>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</si>
  <si>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</si>
  <si>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</si>
  <si>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</si>
  <si>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</si>
  <si>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</si>
  <si>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</si>
  <si>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</si>
  <si>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</si>
  <si>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</si>
  <si>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</si>
  <si>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</si>
  <si>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</si>
  <si>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</si>
  <si>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</si>
  <si>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</si>
  <si>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</si>
  <si>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</si>
  <si>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</si>
  <si>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</si>
  <si>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</si>
  <si>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</si>
  <si>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</si>
  <si>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</si>
  <si>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</si>
  <si>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</si>
  <si>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</si>
  <si>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</si>
  <si>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</si>
  <si>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</si>
  <si>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</si>
  <si>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</si>
  <si>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</si>
  <si>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</si>
  <si>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</si>
  <si>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</si>
  <si>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</si>
  <si>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</si>
  <si>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</si>
  <si>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</si>
  <si>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</si>
  <si>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</si>
  <si>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</si>
  <si>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</si>
  <si>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</si>
  <si>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</si>
  <si>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</si>
  <si>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</si>
  <si>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</si>
  <si>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</si>
  <si>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</si>
  <si>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</si>
  <si>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</si>
  <si>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</si>
  <si>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</si>
  <si>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</si>
  <si>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</si>
  <si>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</si>
  <si>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</si>
  <si>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</si>
  <si>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</si>
  <si>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</si>
  <si>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</si>
  <si>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</si>
  <si>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</si>
  <si>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</si>
  <si>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</si>
  <si>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</si>
  <si>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</si>
  <si>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</si>
  <si>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</si>
  <si>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</si>
  <si>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</si>
  <si>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</si>
  <si>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</si>
  <si>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</si>
  <si>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</si>
  <si>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</si>
  <si>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</si>
  <si>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</si>
  <si>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</si>
  <si>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</si>
  <si>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</si>
  <si>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</si>
  <si>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</si>
  <si>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</si>
  <si>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</si>
  <si>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</si>
  <si>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</si>
  <si>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</si>
  <si>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</si>
  <si>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</si>
  <si>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</si>
  <si>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</si>
  <si>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</si>
  <si>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</si>
  <si>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</si>
  <si>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</si>
  <si>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</si>
  <si>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</si>
  <si>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</si>
  <si>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</si>
  <si>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</si>
  <si>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</si>
  <si>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</si>
  <si>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</si>
  <si>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</si>
  <si>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</si>
  <si>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</si>
  <si>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</si>
  <si>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</si>
  <si>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</si>
  <si>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</si>
  <si>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</si>
  <si>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</si>
  <si>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</si>
  <si>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</si>
  <si>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</si>
  <si>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</si>
  <si>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</si>
  <si>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</si>
  <si>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</si>
  <si>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</si>
  <si>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</si>
  <si>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</si>
  <si>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</si>
  <si>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</si>
  <si>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</si>
  <si>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</si>
  <si>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</si>
  <si>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</si>
  <si>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</si>
  <si>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</si>
  <si>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</si>
  <si>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</si>
  <si>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</si>
  <si>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</si>
  <si>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</si>
  <si>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</si>
  <si>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</si>
  <si>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</si>
  <si>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</si>
  <si>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</si>
  <si>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</si>
  <si>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</si>
  <si>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</si>
  <si>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</si>
  <si>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</si>
  <si>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</si>
  <si>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</si>
  <si>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</si>
  <si>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</si>
  <si>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</si>
  <si>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</si>
  <si>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</si>
  <si>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</si>
  <si>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</si>
  <si>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</si>
  <si>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</si>
  <si>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</si>
  <si>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</si>
  <si>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</si>
  <si>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</si>
  <si>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</si>
  <si>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</si>
  <si>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</si>
  <si>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</si>
  <si>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</si>
  <si>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</si>
  <si>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</si>
  <si>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</si>
  <si>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</si>
  <si>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</si>
  <si>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</si>
  <si>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</si>
  <si>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</si>
  <si>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</si>
  <si>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</si>
  <si>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</si>
  <si>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</si>
  <si>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</si>
  <si>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</si>
  <si>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</si>
  <si>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</si>
  <si>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</si>
  <si>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</si>
  <si>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</si>
  <si>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</si>
  <si>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</si>
  <si>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</si>
  <si>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</si>
  <si>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</si>
  <si>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</si>
  <si>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</si>
  <si>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</si>
  <si>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</si>
  <si>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</si>
  <si>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</si>
  <si>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</si>
  <si>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</si>
  <si>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</si>
  <si>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</si>
  <si>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</si>
  <si>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</si>
  <si>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</si>
  <si>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</si>
  <si>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</si>
  <si>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</si>
  <si>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</si>
  <si>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</si>
  <si>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</si>
  <si>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</si>
  <si>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</si>
  <si>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</si>
  <si>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</si>
  <si>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</si>
  <si>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</si>
  <si>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</si>
  <si>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</si>
  <si>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</si>
  <si>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</si>
  <si>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</si>
  <si>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</si>
  <si>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</si>
  <si>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</si>
  <si>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</si>
  <si>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</si>
  <si>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</si>
  <si>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</si>
  <si>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</si>
  <si>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</si>
  <si>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</si>
  <si>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</si>
  <si>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</si>
  <si>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</si>
  <si>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</si>
  <si>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</si>
  <si>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</si>
  <si>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</si>
  <si>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</si>
  <si>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</si>
  <si>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</si>
  <si>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</si>
  <si>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</si>
  <si>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</si>
  <si>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</si>
  <si>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</si>
  <si>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</si>
  <si>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</si>
  <si>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</si>
  <si>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</si>
  <si>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</si>
  <si>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</si>
  <si>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</si>
  <si>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</si>
  <si>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</si>
  <si>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</si>
  <si>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</si>
  <si>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</si>
  <si>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</si>
  <si>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</si>
  <si>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</si>
  <si>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</si>
  <si>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</si>
  <si>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</si>
  <si>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</si>
  <si>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</si>
  <si>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</si>
  <si>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</si>
  <si>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</si>
  <si>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</si>
  <si>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</si>
  <si>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</si>
  <si>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</si>
  <si>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</si>
  <si>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</si>
  <si>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</si>
  <si>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</si>
  <si>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</si>
  <si>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</si>
  <si>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</si>
  <si>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</si>
  <si>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</si>
  <si>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</si>
  <si>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</si>
  <si>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</si>
  <si>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</si>
  <si>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</si>
  <si>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</si>
  <si>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</si>
  <si>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</si>
  <si>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</si>
  <si>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</si>
  <si>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</si>
  <si>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</si>
  <si>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</si>
  <si>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</si>
  <si>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</si>
  <si>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</si>
  <si>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</si>
  <si>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</si>
  <si>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</si>
  <si>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</si>
  <si>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</si>
  <si>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</si>
  <si>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</si>
  <si>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</si>
  <si>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</si>
  <si>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</si>
  <si>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</si>
  <si>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</si>
  <si>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</si>
  <si>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</si>
  <si>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</si>
  <si>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</si>
  <si>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</si>
  <si>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</si>
  <si>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</si>
  <si>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</si>
  <si>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</si>
  <si>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</si>
  <si>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</si>
  <si>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</si>
  <si>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</si>
  <si>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</si>
  <si>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</si>
  <si>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</si>
  <si>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</si>
  <si>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</si>
  <si>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</si>
  <si>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</si>
  <si>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</si>
  <si>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</si>
  <si>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</si>
  <si>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</si>
  <si>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</si>
  <si>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</si>
  <si>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</si>
  <si>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</si>
  <si>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</si>
  <si>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</si>
  <si>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</si>
  <si>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</si>
  <si>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</si>
  <si>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</si>
  <si>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</si>
  <si>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</si>
  <si>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</si>
  <si>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</si>
  <si>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</si>
  <si>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</si>
  <si>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</si>
  <si>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</si>
  <si>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</si>
  <si>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</si>
  <si>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</si>
  <si>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</si>
  <si>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</si>
  <si>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</si>
  <si>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</si>
  <si>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</si>
  <si>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</si>
  <si>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</si>
  <si>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</si>
  <si>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</si>
  <si>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</si>
  <si>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</si>
  <si>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</si>
  <si>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</si>
  <si>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</si>
  <si>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</si>
  <si>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</si>
  <si>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</si>
  <si>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</si>
  <si>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</si>
  <si>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</si>
  <si>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</si>
  <si>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</si>
  <si>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</si>
  <si>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</si>
  <si>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</si>
  <si>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</si>
  <si>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</si>
  <si>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</si>
  <si>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</si>
  <si>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</si>
  <si>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</si>
  <si>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</si>
  <si>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</si>
  <si>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</si>
  <si>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</si>
  <si>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</si>
  <si>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</si>
  <si>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</si>
  <si>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</si>
  <si>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</si>
  <si>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</si>
  <si>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</si>
  <si>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</si>
  <si>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</si>
  <si>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</si>
  <si>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</si>
  <si>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</si>
  <si>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</si>
  <si>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</si>
  <si>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</si>
  <si>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</si>
  <si>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</si>
  <si>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</si>
  <si>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</si>
  <si>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</si>
  <si>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</si>
  <si>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</si>
  <si>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</si>
  <si>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</si>
  <si>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</si>
  <si>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</si>
  <si>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</si>
  <si>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</si>
  <si>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</si>
  <si>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</si>
  <si>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</si>
  <si>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</si>
  <si>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</si>
  <si>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</si>
  <si>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</si>
  <si>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</si>
  <si>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</si>
  <si>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</si>
  <si>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</si>
  <si>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</si>
  <si>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</si>
  <si>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</si>
  <si>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</si>
  <si>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</si>
  <si>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</si>
  <si>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</si>
  <si>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</si>
  <si>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</si>
  <si>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</si>
  <si>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</si>
  <si>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</si>
  <si>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</si>
  <si>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</si>
  <si>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</si>
  <si>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</si>
  <si>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</si>
  <si>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</si>
  <si>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</si>
  <si>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</si>
  <si>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</si>
  <si>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</si>
  <si>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</si>
  <si>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</si>
  <si>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</si>
  <si>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</si>
  <si>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</si>
  <si>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</si>
  <si>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</si>
  <si>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</si>
  <si>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</si>
  <si>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</si>
  <si>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</si>
  <si>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</si>
  <si>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</si>
  <si>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</si>
  <si>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</si>
  <si>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</si>
  <si>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</si>
  <si>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</si>
  <si>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</si>
  <si>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</si>
  <si>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</si>
  <si>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</si>
  <si>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</si>
  <si>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</si>
  <si>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</si>
  <si>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</si>
  <si>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</si>
  <si>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</si>
  <si>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</si>
  <si>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</si>
  <si>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</si>
  <si>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</si>
  <si>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</si>
  <si>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</si>
  <si>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</si>
  <si>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</si>
  <si>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</si>
  <si>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</si>
  <si>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</si>
  <si>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</si>
  <si>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</si>
  <si>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</si>
  <si>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</si>
  <si>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</si>
  <si>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</si>
  <si>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</si>
  <si>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</si>
  <si>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</si>
  <si>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</si>
  <si>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</si>
  <si>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</si>
  <si>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</si>
  <si>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</si>
  <si>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</si>
  <si>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</si>
  <si>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</si>
  <si>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</si>
  <si>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</si>
  <si>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</si>
  <si>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</si>
  <si>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</si>
  <si>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</si>
  <si>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</si>
  <si>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</si>
  <si>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</si>
  <si>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</si>
  <si>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</si>
  <si>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</si>
  <si>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</si>
  <si>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</si>
  <si>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</si>
  <si>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</si>
  <si>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</si>
  <si>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</si>
  <si>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</si>
  <si>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</si>
  <si>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</si>
  <si>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</si>
  <si>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</si>
  <si>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</si>
  <si>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</si>
  <si>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</si>
  <si>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</si>
  <si>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</si>
  <si>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</si>
  <si>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</si>
  <si>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</si>
  <si>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</si>
  <si>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</si>
  <si>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</si>
  <si>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</si>
  <si>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</si>
  <si>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</si>
  <si>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</si>
  <si>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</si>
  <si>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</si>
  <si>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</si>
  <si>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</si>
  <si>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</si>
  <si>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</si>
  <si>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</si>
  <si>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</si>
  <si>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</si>
  <si>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</si>
  <si>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</si>
  <si>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</si>
  <si>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</si>
  <si>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</si>
  <si>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</si>
  <si>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</si>
  <si>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</si>
  <si>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</si>
  <si>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</si>
  <si>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</si>
  <si>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</si>
  <si>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</si>
  <si>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</si>
  <si>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</si>
  <si>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</si>
  <si>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</si>
  <si>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</si>
  <si>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</si>
  <si>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</si>
  <si>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</si>
  <si>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</si>
  <si>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</si>
  <si>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</si>
  <si>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</si>
  <si>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</si>
  <si>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</si>
  <si>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</si>
  <si>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</si>
  <si>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</si>
  <si>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</si>
  <si>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</si>
  <si>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</si>
  <si>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</si>
  <si>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</si>
  <si>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</si>
  <si>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</si>
  <si>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</si>
  <si>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</si>
  <si>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</si>
  <si>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</si>
  <si>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</si>
  <si>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</si>
  <si>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</si>
  <si>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</si>
  <si>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</si>
  <si>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</si>
  <si>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</si>
  <si>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</si>
  <si>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</si>
  <si>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</si>
  <si>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</si>
  <si>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</si>
  <si>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</si>
  <si>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</si>
  <si>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</si>
  <si>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</si>
  <si>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</si>
  <si>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</si>
  <si>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</si>
  <si>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</si>
  <si>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</si>
  <si>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</si>
  <si>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</si>
  <si>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</si>
  <si>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</si>
  <si>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</si>
  <si>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</si>
  <si>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</si>
  <si>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</si>
  <si>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</si>
  <si>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</si>
  <si>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</si>
  <si>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</si>
  <si>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</si>
  <si>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</si>
  <si>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</si>
  <si>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</si>
  <si>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</si>
  <si>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</si>
  <si>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</si>
  <si>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</si>
  <si>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</si>
  <si>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</si>
  <si>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</si>
  <si>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</si>
  <si>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</si>
  <si>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</si>
  <si>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</si>
  <si>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</si>
  <si>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</si>
  <si>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</si>
  <si>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</si>
  <si>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</si>
  <si>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</si>
  <si>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</si>
  <si>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</si>
  <si>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</si>
  <si>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</si>
  <si>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</si>
  <si>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</si>
  <si>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</si>
  <si>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</si>
  <si>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</si>
  <si>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</si>
  <si>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</si>
  <si>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</si>
  <si>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</si>
  <si>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</si>
  <si>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</si>
  <si>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</si>
  <si>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</si>
  <si>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</si>
  <si>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</si>
  <si>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</si>
  <si>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</si>
  <si>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</si>
  <si>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</si>
  <si>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</si>
  <si>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</si>
  <si>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</si>
  <si>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</si>
  <si>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</si>
  <si>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</si>
  <si>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</si>
  <si>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</si>
  <si>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</si>
  <si>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</si>
  <si>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</si>
  <si>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</si>
  <si>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</si>
  <si>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</si>
  <si>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</si>
  <si>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</si>
  <si>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</si>
  <si>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</si>
  <si>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</si>
  <si>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</si>
  <si>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</si>
  <si>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</si>
  <si>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</si>
  <si>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</si>
  <si>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</si>
  <si>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</si>
  <si>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</si>
  <si>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</si>
  <si>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</si>
  <si>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</si>
  <si>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</si>
  <si>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</si>
  <si>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</si>
  <si>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</si>
  <si>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</si>
  <si>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</si>
  <si>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</si>
  <si>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</si>
  <si>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</si>
  <si>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</si>
  <si>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</si>
  <si>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</si>
  <si>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</si>
  <si>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</si>
  <si>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</si>
  <si>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</si>
  <si>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</si>
  <si>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</si>
  <si>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</si>
  <si>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</si>
  <si>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</si>
  <si>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</si>
  <si>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</si>
  <si>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</si>
  <si>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</si>
  <si>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</si>
  <si>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</si>
  <si>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</si>
  <si>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</si>
  <si>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</si>
  <si>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</si>
  <si>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</si>
  <si>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</si>
  <si>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</si>
  <si>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</si>
  <si>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</si>
  <si>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</si>
  <si>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</si>
  <si>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</si>
  <si>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</si>
  <si>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</si>
  <si>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</si>
  <si>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</si>
  <si>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</si>
  <si>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</si>
  <si>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</si>
  <si>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</si>
  <si>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</si>
  <si>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</si>
  <si>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</si>
  <si>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</si>
  <si>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</si>
  <si>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</si>
  <si>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</si>
  <si>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</si>
  <si>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</si>
  <si>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</si>
  <si>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</si>
  <si>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</si>
  <si>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</si>
  <si>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</si>
  <si>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</si>
  <si>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</si>
  <si>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</si>
  <si>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</si>
  <si>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</si>
  <si>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</si>
  <si>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</si>
  <si>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</si>
  <si>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</si>
  <si>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</si>
  <si>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</si>
  <si>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</si>
  <si>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</si>
  <si>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</si>
  <si>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</si>
  <si>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</si>
  <si>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</si>
  <si>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</si>
  <si>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</si>
  <si>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</si>
  <si>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</si>
  <si>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</si>
  <si>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</si>
  <si>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</si>
  <si>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</si>
  <si>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</si>
  <si>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</si>
  <si>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</si>
  <si>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</si>
  <si>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</si>
  <si>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</si>
  <si>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</si>
  <si>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</si>
  <si>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</si>
  <si>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</si>
  <si>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</si>
  <si>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</si>
  <si>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</si>
  <si>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</si>
  <si>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</si>
  <si>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</si>
  <si>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</si>
  <si>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</si>
  <si>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</si>
  <si>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</si>
  <si>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</si>
  <si>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</si>
  <si>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</si>
  <si>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</si>
  <si>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</si>
  <si>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</si>
  <si>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</si>
  <si>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</si>
  <si>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</si>
  <si>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</si>
  <si>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</si>
  <si>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</si>
  <si>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</si>
  <si>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</si>
  <si>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</si>
  <si>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</si>
  <si>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</si>
  <si>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</si>
  <si>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</si>
  <si>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</si>
  <si>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</si>
  <si>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</si>
  <si>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</si>
  <si>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</si>
  <si>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</si>
  <si>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</si>
  <si>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</si>
  <si>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</si>
  <si>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</si>
  <si>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</si>
  <si>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</si>
  <si>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</si>
  <si>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</si>
  <si>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</si>
  <si>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</si>
  <si>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</si>
  <si>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</si>
  <si>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</si>
  <si>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</si>
  <si>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</si>
  <si>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</si>
  <si>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</si>
  <si>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</si>
  <si>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</si>
  <si>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</si>
  <si>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</si>
  <si>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</si>
  <si>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</si>
  <si>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</si>
  <si>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</si>
  <si>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</si>
  <si>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</si>
  <si>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</si>
  <si>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</si>
  <si>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</si>
  <si>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</si>
  <si>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</si>
  <si>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</si>
  <si>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</si>
  <si>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</si>
  <si>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</si>
  <si>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</si>
  <si>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</si>
  <si>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</si>
  <si>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</si>
  <si>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</si>
  <si>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</si>
  <si>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</si>
  <si>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</si>
  <si>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</si>
  <si>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</si>
  <si>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</si>
  <si>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</si>
  <si>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</si>
  <si>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</si>
  <si>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</si>
  <si>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</si>
  <si>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</si>
  <si>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</si>
  <si>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</si>
  <si>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</si>
  <si>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</si>
  <si>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</si>
  <si>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</si>
  <si>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</si>
  <si>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</si>
  <si>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</si>
  <si>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</si>
  <si>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</si>
  <si>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</si>
  <si>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</si>
  <si>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</si>
  <si>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</si>
  <si>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</si>
  <si>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</si>
  <si>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</si>
  <si>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</si>
  <si>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</si>
  <si>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</si>
  <si>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</si>
  <si>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</si>
  <si>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</si>
  <si>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</si>
  <si>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</si>
  <si>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</si>
  <si>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</si>
  <si>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</si>
  <si>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</si>
  <si>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</si>
  <si>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</si>
  <si>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</si>
  <si>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</si>
  <si>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</si>
  <si>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</si>
  <si>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</si>
  <si>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</si>
  <si>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</si>
  <si>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</si>
  <si>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</si>
  <si>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</si>
  <si>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</si>
  <si>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</si>
  <si>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</si>
  <si>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</si>
  <si>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</si>
  <si>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</si>
  <si>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</si>
  <si>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</si>
  <si>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</si>
  <si>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</si>
  <si>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</si>
  <si>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</si>
  <si>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</si>
  <si>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</si>
  <si>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</si>
  <si>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</si>
  <si>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</si>
  <si>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</si>
  <si>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</si>
  <si>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</si>
  <si>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</si>
  <si>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</si>
  <si>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</si>
  <si>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</si>
  <si>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</si>
  <si>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</si>
  <si>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</si>
  <si>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</si>
  <si>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</si>
  <si>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</si>
  <si>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</si>
  <si>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</si>
  <si>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</si>
  <si>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</si>
  <si>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</si>
  <si>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</si>
  <si>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</si>
  <si>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</si>
  <si>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</si>
  <si>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</si>
  <si>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</si>
  <si>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</si>
  <si>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</si>
  <si>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</si>
  <si>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</si>
  <si>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</si>
  <si>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</si>
  <si>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</si>
  <si>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</si>
  <si>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</si>
  <si>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</si>
  <si>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</si>
  <si>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</si>
  <si>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</si>
  <si>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</si>
  <si>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</si>
  <si>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</si>
  <si>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</si>
  <si>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</si>
  <si>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</si>
  <si>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</si>
  <si>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</si>
  <si>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</si>
  <si>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</si>
  <si>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</si>
  <si>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</si>
  <si>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</si>
  <si>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</si>
  <si>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</si>
  <si>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</si>
  <si>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</si>
  <si>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</si>
  <si>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</si>
  <si>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</si>
  <si>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</si>
  <si>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</si>
  <si>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</si>
  <si>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</si>
  <si>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</si>
  <si>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</si>
  <si>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</si>
  <si>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</si>
  <si>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</si>
  <si>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</si>
  <si>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</si>
  <si>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</si>
  <si>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</si>
  <si>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</si>
  <si>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</si>
  <si>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</si>
  <si>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</si>
  <si>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</si>
  <si>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</si>
  <si>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</si>
  <si>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</si>
  <si>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</si>
  <si>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</si>
  <si>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</si>
  <si>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</si>
  <si>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</si>
  <si>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</si>
  <si>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</si>
  <si>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</si>
  <si>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</si>
  <si>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</si>
  <si>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</si>
  <si>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</si>
  <si>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</si>
  <si>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</si>
  <si>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</si>
  <si>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</si>
  <si>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</si>
  <si>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</si>
  <si>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</si>
  <si>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</si>
  <si>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</si>
  <si>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</si>
  <si>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</si>
  <si>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</si>
  <si>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</si>
  <si>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</si>
  <si>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</si>
  <si>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</si>
  <si>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</si>
  <si>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</si>
  <si>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</si>
  <si>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</si>
  <si>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</si>
  <si>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</si>
  <si>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</si>
  <si>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</si>
  <si>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</si>
  <si>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</si>
  <si>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</si>
  <si>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</si>
  <si>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</si>
  <si>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</si>
  <si>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</si>
  <si>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</si>
  <si>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</si>
  <si>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</si>
  <si>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</si>
  <si>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</si>
  <si>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</si>
  <si>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</si>
  <si>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</si>
  <si>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</si>
  <si>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</si>
  <si>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</si>
  <si>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</si>
  <si>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</si>
  <si>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</si>
  <si>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</si>
  <si>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</si>
  <si>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</si>
  <si>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</si>
  <si>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</si>
  <si>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</si>
  <si>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</si>
  <si>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</si>
  <si>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</si>
  <si>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</si>
  <si>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</si>
  <si>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</si>
  <si>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</si>
  <si>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</si>
  <si>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</si>
  <si>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</si>
  <si>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</si>
  <si>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</si>
  <si>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</si>
  <si>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</si>
  <si>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</si>
  <si>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</si>
  <si>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</si>
  <si>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</si>
  <si>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</si>
  <si>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</si>
  <si>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</si>
  <si>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</si>
  <si>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</si>
  <si>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</si>
  <si>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</si>
  <si>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</si>
  <si>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</si>
  <si>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</si>
  <si>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</si>
  <si>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</si>
  <si>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</si>
  <si>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</si>
  <si>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</si>
  <si>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</si>
  <si>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</si>
  <si>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</si>
  <si>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</si>
  <si>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</si>
  <si>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</si>
  <si>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</si>
  <si>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</si>
  <si>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</si>
  <si>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</si>
  <si>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</si>
  <si>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</si>
  <si>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</si>
  <si>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</si>
  <si>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</si>
  <si>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</si>
  <si>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</si>
  <si>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</si>
  <si>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</si>
  <si>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</si>
  <si>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</si>
  <si>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</si>
  <si>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</si>
  <si>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</si>
  <si>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</si>
  <si>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</si>
  <si>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</si>
  <si>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</si>
  <si>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</si>
  <si>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</si>
  <si>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</si>
  <si>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</si>
  <si>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</si>
  <si>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</si>
  <si>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</si>
  <si>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</si>
  <si>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</si>
  <si>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</si>
  <si>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</si>
  <si>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</si>
  <si>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</si>
  <si>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</si>
  <si>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</si>
  <si>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</si>
  <si>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</si>
  <si>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</si>
  <si>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</si>
  <si>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</si>
  <si>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</si>
  <si>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</si>
  <si>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</si>
  <si>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</si>
  <si>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</si>
  <si>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</si>
  <si>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</si>
  <si>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</si>
  <si>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</si>
  <si>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</si>
  <si>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</si>
  <si>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</si>
  <si>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</si>
  <si>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</si>
  <si>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</si>
  <si>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</si>
  <si>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</si>
  <si>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</si>
  <si>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</si>
  <si>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</si>
  <si>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</si>
  <si>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</si>
  <si>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</si>
  <si>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</si>
  <si>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</si>
  <si>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</si>
  <si>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</si>
  <si>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</si>
  <si>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</si>
  <si>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</si>
  <si>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</si>
  <si>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</si>
  <si>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</si>
  <si>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</si>
  <si>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</si>
  <si>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</si>
  <si>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</si>
  <si>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</si>
  <si>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</si>
  <si>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</si>
  <si>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</si>
  <si>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</si>
  <si>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</si>
  <si>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</si>
  <si>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</si>
  <si>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</si>
  <si>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</si>
  <si>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</si>
  <si>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</si>
  <si>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</si>
  <si>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</si>
  <si>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</si>
  <si>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</si>
  <si>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</si>
  <si>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</si>
  <si>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</si>
  <si>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</si>
  <si>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</si>
  <si>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</si>
  <si>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</si>
  <si>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</si>
  <si>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</si>
  <si>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</si>
  <si>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</si>
  <si>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</si>
  <si>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</si>
  <si>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</si>
  <si>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</si>
  <si>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</si>
  <si>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</si>
  <si>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</si>
  <si>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</si>
  <si>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</si>
  <si>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</si>
  <si>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</si>
  <si>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</si>
  <si>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</si>
  <si>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</si>
  <si>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</si>
  <si>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</si>
  <si>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</si>
  <si>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</si>
  <si>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</si>
  <si>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</si>
  <si>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</si>
  <si>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</si>
  <si>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</si>
  <si>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</si>
  <si>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</si>
  <si>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</si>
  <si>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</si>
  <si>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</si>
  <si>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</si>
  <si>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</si>
  <si>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</si>
  <si>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</si>
  <si>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</si>
  <si>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</si>
  <si>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</si>
  <si>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</si>
  <si>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</si>
  <si>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</si>
  <si>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</si>
  <si>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</si>
  <si>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</si>
  <si>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</si>
  <si>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</si>
  <si>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</si>
  <si>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</si>
  <si>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</si>
  <si>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</si>
  <si>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</si>
  <si>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</si>
  <si>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</si>
  <si>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</si>
  <si>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</si>
  <si>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</si>
  <si>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</si>
  <si>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</si>
  <si>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</si>
  <si>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</si>
  <si>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</si>
  <si>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</si>
  <si>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</si>
  <si>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</si>
  <si>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</si>
  <si>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</si>
  <si>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</si>
  <si>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</si>
  <si>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</si>
  <si>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</si>
  <si>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</si>
  <si>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</si>
  <si>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</si>
  <si>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</si>
  <si>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</si>
  <si>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</si>
  <si>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</si>
  <si>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</si>
  <si>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</si>
  <si>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</si>
  <si>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</si>
  <si>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</si>
  <si>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</si>
  <si>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</si>
  <si>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</si>
  <si>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</si>
  <si>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</si>
  <si>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</si>
  <si>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</si>
  <si>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</si>
  <si>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</si>
  <si>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</si>
  <si>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</si>
  <si>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</si>
  <si>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</si>
  <si>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</si>
  <si>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</si>
  <si>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</si>
  <si>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</si>
  <si>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</si>
  <si>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</si>
  <si>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</si>
  <si>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</si>
  <si>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</si>
  <si>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</si>
  <si>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</si>
  <si>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</si>
  <si>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</si>
  <si>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</si>
  <si>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</si>
  <si>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</si>
  <si>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</si>
  <si>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</si>
  <si>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</si>
  <si>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</si>
  <si>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</si>
  <si>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</si>
  <si>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</si>
  <si>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</si>
  <si>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</si>
  <si>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</si>
  <si>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</si>
  <si>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</si>
  <si>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</si>
  <si>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</si>
  <si>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</si>
  <si>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</si>
  <si>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</si>
  <si>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</si>
  <si>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</si>
  <si>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</si>
  <si>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</si>
  <si>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</si>
  <si>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</si>
  <si>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</si>
  <si>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</si>
  <si>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</si>
  <si>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</si>
  <si>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</si>
  <si>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</si>
  <si>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</si>
  <si>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</si>
  <si>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</si>
  <si>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</si>
  <si>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</si>
  <si>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</si>
  <si>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</si>
  <si>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</si>
  <si>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</si>
  <si>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</si>
  <si>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</si>
  <si>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</si>
  <si>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</si>
  <si>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</si>
  <si>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</si>
  <si>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</si>
  <si>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</si>
  <si>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</si>
  <si>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</si>
  <si>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</si>
  <si>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</si>
  <si>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</si>
  <si>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</si>
  <si>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</si>
  <si>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</si>
  <si>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</si>
  <si>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</si>
  <si>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</si>
  <si>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</si>
  <si>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</si>
  <si>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</si>
  <si>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</si>
  <si>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</si>
  <si>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</si>
  <si>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</si>
  <si>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</si>
  <si>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</si>
  <si>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</si>
  <si>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</si>
  <si>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</si>
  <si>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</si>
  <si>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</si>
  <si>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</si>
  <si>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</si>
  <si>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</si>
  <si>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</si>
  <si>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</si>
  <si>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</si>
  <si>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</si>
  <si>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</si>
  <si>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</si>
  <si>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</si>
  <si>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</si>
  <si>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</si>
  <si>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</si>
  <si>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</si>
  <si>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</si>
  <si>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</si>
  <si>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</si>
  <si>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</si>
  <si>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</si>
  <si>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</si>
  <si>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</si>
  <si>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</si>
  <si>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</si>
  <si>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</si>
  <si>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</si>
  <si>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</si>
  <si>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</si>
  <si>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</si>
  <si>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</si>
  <si>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</si>
  <si>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</si>
  <si>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</si>
  <si>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</si>
  <si>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</si>
  <si>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</si>
  <si>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</si>
  <si>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</si>
  <si>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</si>
  <si>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</si>
  <si>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</si>
  <si>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</si>
  <si>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</si>
  <si>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</si>
  <si>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</si>
  <si>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</si>
  <si>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</si>
  <si>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</si>
  <si>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</si>
  <si>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</si>
  <si>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</si>
  <si>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</si>
  <si>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</si>
  <si>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</si>
  <si>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</si>
  <si>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</si>
  <si>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</si>
  <si>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</si>
  <si>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</si>
  <si>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</si>
  <si>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</si>
  <si>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</si>
  <si>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</si>
  <si>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</si>
  <si>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</si>
  <si>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</si>
  <si>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</si>
  <si>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</si>
  <si>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</si>
  <si>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</si>
  <si>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</si>
  <si>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</si>
  <si>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</si>
  <si>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</si>
  <si>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</si>
  <si>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</si>
  <si>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</si>
  <si>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</si>
  <si>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</si>
  <si>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</si>
  <si>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</si>
  <si>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</si>
  <si>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</si>
  <si>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</si>
  <si>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</si>
  <si>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</si>
  <si>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</si>
  <si>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</si>
  <si>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</si>
  <si>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</si>
  <si>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</si>
  <si>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</si>
  <si>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</si>
  <si>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</si>
  <si>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</si>
  <si>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</si>
  <si>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</si>
  <si>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</si>
  <si>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</si>
  <si>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</si>
  <si>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</si>
  <si>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</si>
  <si>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</si>
  <si>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</si>
  <si>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</si>
  <si>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</si>
  <si>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</si>
  <si>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</si>
  <si>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</si>
  <si>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</si>
  <si>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</si>
  <si>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</si>
  <si>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</si>
  <si>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</si>
  <si>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</si>
  <si>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</si>
  <si>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</si>
  <si>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</si>
  <si>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</si>
  <si>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</si>
  <si>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</si>
  <si>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</si>
  <si>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</si>
  <si>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</si>
  <si>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</si>
  <si>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</si>
  <si>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</si>
  <si>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</si>
  <si>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</si>
  <si>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</si>
  <si>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</si>
  <si>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</si>
  <si>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</si>
  <si>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</si>
  <si>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</si>
  <si>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</si>
  <si>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</si>
  <si>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</si>
  <si>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</si>
  <si>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</si>
  <si>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</si>
  <si>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</si>
  <si>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</si>
  <si>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</si>
  <si>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</si>
  <si>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</si>
  <si>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</si>
  <si>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</si>
  <si>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</si>
  <si>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</si>
  <si>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</si>
  <si>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</si>
  <si>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</si>
  <si>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</si>
  <si>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</si>
  <si>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</si>
  <si>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</si>
  <si>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</si>
  <si>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</si>
  <si>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</si>
  <si>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</si>
  <si>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</si>
  <si>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</si>
  <si>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</si>
  <si>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</si>
  <si>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</si>
  <si>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</si>
  <si>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</si>
  <si>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</si>
  <si>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</si>
  <si>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</si>
  <si>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</si>
  <si>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</si>
  <si>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</si>
  <si>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</si>
  <si>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</si>
  <si>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</si>
  <si>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</si>
  <si>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</si>
  <si>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</si>
  <si>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</si>
  <si>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</si>
  <si>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</si>
  <si>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</si>
  <si>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</si>
  <si>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</si>
  <si>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</si>
  <si>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</si>
  <si>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</si>
  <si>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</si>
  <si>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</si>
  <si>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</si>
  <si>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</si>
  <si>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</si>
  <si>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</si>
  <si>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</si>
  <si>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</si>
  <si>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</si>
  <si>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</si>
  <si>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</si>
  <si>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</si>
  <si>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</si>
  <si>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</si>
  <si>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</si>
  <si>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</si>
  <si>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</si>
  <si>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</si>
  <si>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</si>
  <si>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</si>
  <si>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</si>
  <si>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</si>
  <si>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</si>
  <si>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</si>
  <si>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</si>
  <si>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</si>
  <si>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</si>
  <si>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</si>
  <si>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</si>
  <si>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</si>
  <si>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</si>
  <si>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</si>
  <si>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</si>
  <si>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</si>
  <si>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</si>
  <si>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</si>
  <si>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</si>
  <si>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</si>
  <si>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</si>
  <si>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</si>
  <si>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</si>
  <si>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</si>
  <si>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</si>
  <si>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</si>
  <si>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</si>
  <si>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</si>
  <si>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</si>
  <si>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</si>
  <si>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</si>
  <si>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</si>
  <si>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</si>
  <si>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</si>
  <si>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</si>
  <si>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</si>
  <si>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</si>
  <si>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</si>
  <si>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</si>
  <si>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</si>
  <si>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</si>
  <si>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</si>
  <si>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</si>
  <si>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</si>
  <si>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</si>
  <si>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</si>
  <si>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</si>
  <si>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</si>
  <si>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</si>
  <si>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</si>
  <si>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</si>
  <si>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</si>
  <si>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</si>
  <si>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</si>
  <si>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</si>
  <si>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</si>
  <si>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</si>
  <si>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</si>
  <si>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</si>
  <si>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</si>
  <si>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</si>
  <si>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</si>
  <si>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</si>
  <si>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</si>
  <si>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</si>
  <si>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</si>
  <si>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</si>
  <si>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</si>
  <si>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</si>
  <si>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</si>
  <si>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</si>
  <si>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</si>
  <si>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</si>
  <si>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</si>
  <si>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</si>
  <si>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</si>
  <si>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</si>
  <si>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</si>
  <si>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</si>
  <si>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</si>
  <si>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</si>
  <si>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</si>
  <si>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</si>
  <si>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</si>
  <si>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</si>
  <si>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</si>
  <si>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</si>
  <si>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</si>
  <si>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</si>
  <si>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</si>
  <si>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</si>
  <si>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</si>
  <si>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</si>
  <si>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</si>
  <si>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</si>
  <si>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</si>
  <si>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</si>
  <si>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</si>
  <si>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</si>
  <si>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</si>
  <si>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</si>
  <si>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</si>
  <si>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</si>
  <si>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</si>
  <si>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</si>
  <si>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</si>
  <si>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</si>
  <si>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</si>
  <si>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</si>
  <si>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</si>
  <si>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</si>
  <si>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</si>
  <si>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</si>
  <si>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</si>
  <si>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</si>
  <si>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</si>
  <si>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</si>
  <si>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</si>
  <si>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</si>
  <si>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</si>
  <si>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</si>
  <si>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</si>
  <si>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</si>
  <si>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</si>
  <si>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</si>
  <si>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</si>
  <si>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</si>
  <si>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</si>
  <si>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</si>
  <si>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</si>
  <si>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</si>
  <si>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</si>
  <si>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</si>
  <si>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</si>
  <si>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</si>
  <si>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</si>
  <si>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</si>
  <si>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</si>
  <si>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</si>
  <si>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</si>
  <si>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</si>
  <si>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</si>
  <si>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</si>
  <si>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</si>
  <si>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</si>
  <si>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</si>
  <si>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</si>
  <si>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</si>
  <si>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</si>
  <si>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</si>
  <si>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</si>
  <si>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</si>
  <si>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</si>
  <si>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</si>
  <si>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</si>
  <si>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</si>
  <si>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</si>
  <si>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</si>
  <si>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</si>
  <si>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</si>
  <si>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</si>
  <si>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</si>
  <si>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</si>
  <si>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</si>
  <si>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</si>
  <si>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</si>
  <si>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</si>
  <si>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</si>
  <si>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</si>
  <si>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</si>
  <si>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</si>
  <si>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</si>
  <si>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</si>
  <si>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</si>
  <si>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</si>
  <si>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</si>
  <si>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</si>
  <si>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</si>
  <si>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</si>
  <si>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</si>
  <si>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</si>
  <si>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</si>
  <si>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</si>
  <si>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</si>
  <si>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</si>
  <si>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</si>
  <si>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</si>
  <si>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</si>
  <si>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</si>
  <si>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</si>
  <si>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</si>
  <si>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</si>
  <si>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</si>
  <si>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</si>
  <si>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</si>
  <si>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</si>
  <si>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</si>
  <si>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</si>
  <si>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</si>
  <si>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</si>
  <si>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</si>
  <si>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</si>
  <si>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</si>
  <si>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</si>
  <si>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</si>
  <si>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</si>
  <si>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</si>
  <si>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</si>
  <si>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</si>
  <si>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</si>
  <si>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</si>
  <si>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</si>
  <si>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</si>
  <si>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</si>
  <si>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</si>
  <si>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</si>
  <si>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</si>
  <si>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</si>
  <si>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</si>
  <si>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</si>
  <si>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</si>
  <si>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</si>
  <si>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</si>
  <si>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</si>
  <si>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</si>
  <si>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</si>
  <si>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</si>
  <si>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</si>
  <si>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</si>
  <si>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</si>
  <si>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</si>
  <si>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</si>
  <si>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</si>
  <si>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</si>
  <si>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</si>
  <si>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</si>
  <si>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</si>
  <si>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</si>
  <si>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</si>
  <si>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</si>
  <si>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</si>
  <si>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</si>
  <si>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</si>
  <si>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</si>
  <si>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</si>
  <si>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</si>
  <si>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</si>
  <si>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</si>
  <si>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</si>
  <si>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</si>
  <si>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</si>
  <si>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</si>
  <si>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</si>
  <si>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</si>
  <si>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</si>
  <si>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</si>
  <si>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</si>
  <si>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</si>
  <si>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</si>
  <si>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</si>
  <si>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</si>
  <si>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</si>
  <si>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</si>
  <si>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</si>
  <si>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</si>
  <si>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</si>
  <si>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</si>
  <si>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</si>
  <si>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</si>
  <si>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</si>
  <si>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</si>
  <si>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</si>
  <si>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</si>
  <si>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</si>
  <si>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</si>
  <si>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</si>
  <si>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</si>
  <si>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</si>
  <si>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</si>
  <si>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</si>
  <si>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</si>
  <si>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</si>
  <si>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</si>
  <si>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</si>
  <si>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</si>
  <si>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</si>
  <si>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</si>
  <si>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</si>
  <si>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</si>
  <si>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</si>
  <si>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</si>
  <si>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</si>
  <si>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</si>
  <si>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</si>
  <si>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</si>
  <si>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</si>
  <si>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</si>
  <si>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</si>
  <si>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</si>
  <si>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</si>
  <si>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</si>
  <si>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</si>
  <si>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</si>
  <si>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</si>
  <si>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</si>
  <si>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</si>
  <si>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</si>
  <si>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</si>
  <si>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</si>
  <si>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</si>
  <si>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</si>
  <si>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</si>
  <si>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</si>
  <si>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</si>
  <si>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</si>
  <si>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</si>
  <si>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</si>
  <si>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</si>
  <si>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</si>
  <si>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</si>
  <si>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</si>
  <si>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</si>
  <si>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</si>
  <si>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</si>
  <si>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</si>
  <si>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</si>
  <si>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</si>
  <si>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</si>
  <si>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</si>
  <si>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</si>
  <si>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</si>
  <si>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</si>
  <si>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</si>
  <si>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</si>
  <si>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</si>
  <si>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</si>
  <si>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</si>
  <si>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</si>
  <si>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</si>
  <si>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</si>
  <si>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</si>
  <si>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</si>
  <si>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</si>
  <si>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</si>
  <si>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</si>
  <si>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</si>
  <si>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</si>
  <si>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</si>
  <si>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</si>
  <si>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</si>
  <si>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</si>
  <si>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</si>
  <si>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</si>
  <si>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</si>
  <si>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</si>
  <si>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</si>
  <si>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</si>
  <si>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</si>
  <si>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</si>
  <si>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</si>
  <si>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</si>
  <si>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</si>
  <si>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</si>
  <si>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</si>
  <si>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</si>
  <si>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</si>
  <si>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</si>
  <si>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</si>
  <si>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</si>
  <si>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</si>
  <si>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</si>
  <si>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</si>
  <si>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</si>
  <si>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</si>
  <si>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</si>
  <si>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</si>
  <si>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</si>
  <si>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</si>
  <si>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</si>
  <si>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</si>
  <si>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</si>
  <si>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</si>
  <si>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</si>
  <si>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</si>
  <si>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</si>
  <si>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</si>
  <si>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</si>
  <si>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</si>
  <si>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</si>
  <si>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</si>
  <si>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</si>
  <si>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</si>
  <si>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</si>
  <si>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</si>
  <si>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</si>
  <si>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</si>
  <si>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</si>
  <si>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</si>
  <si>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</si>
  <si>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</si>
  <si>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</si>
  <si>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</si>
  <si>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</si>
  <si>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</si>
  <si>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</si>
  <si>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</si>
  <si>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</si>
  <si>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</si>
  <si>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</si>
  <si>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</si>
  <si>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</si>
  <si>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</si>
  <si>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</si>
  <si>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</si>
  <si>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</si>
  <si>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</si>
  <si>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</si>
  <si>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</si>
  <si>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</si>
  <si>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</si>
  <si>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</si>
  <si>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</si>
  <si>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</si>
  <si>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</si>
  <si>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</si>
  <si>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</si>
  <si>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</si>
  <si>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</si>
  <si>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</si>
  <si>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</si>
  <si>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</si>
  <si>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</si>
  <si>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</si>
  <si>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</si>
  <si>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</si>
  <si>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</si>
  <si>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</si>
  <si>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</si>
  <si>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</si>
  <si>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</si>
  <si>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</si>
  <si>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</si>
  <si>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</si>
  <si>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</si>
  <si>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</si>
  <si>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</si>
  <si>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</si>
  <si>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</si>
  <si>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</si>
  <si>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</si>
  <si>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</si>
  <si>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</si>
  <si>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</si>
  <si>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</si>
  <si>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</si>
  <si>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</si>
  <si>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</si>
  <si>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</si>
  <si>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</si>
  <si>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</si>
  <si>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</si>
  <si>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</si>
  <si>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</si>
  <si>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</si>
  <si>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</si>
  <si>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</si>
  <si>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</si>
  <si>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</si>
  <si>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</si>
  <si>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</si>
  <si>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</si>
  <si>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</si>
  <si>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</si>
  <si>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</si>
  <si>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</si>
  <si>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</si>
  <si>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</si>
  <si>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</si>
  <si>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</si>
  <si>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</si>
  <si>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</si>
  <si>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</si>
  <si>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</si>
  <si>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</si>
  <si>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</si>
  <si>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</si>
  <si>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</si>
  <si>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</si>
  <si>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</si>
  <si>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</si>
  <si>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</si>
  <si>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</si>
  <si>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</si>
  <si>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</si>
  <si>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</si>
  <si>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</si>
  <si>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</si>
  <si>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</si>
  <si>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</si>
  <si>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</si>
  <si>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</si>
  <si>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</si>
  <si>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</si>
  <si>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</si>
  <si>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</si>
  <si>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</si>
  <si>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</si>
  <si>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</si>
  <si>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</si>
  <si>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</si>
  <si>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</si>
  <si>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</si>
  <si>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</si>
  <si>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</si>
  <si>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</si>
  <si>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</si>
  <si>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</si>
  <si>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</si>
  <si>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</si>
  <si>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</si>
  <si>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</si>
  <si>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</si>
  <si>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</si>
  <si>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</si>
  <si>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</si>
  <si>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</si>
  <si>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</si>
  <si>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</si>
  <si>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</si>
  <si>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</si>
  <si>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</si>
  <si>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</si>
  <si>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</si>
  <si>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</si>
  <si>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</si>
  <si>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</si>
  <si>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</si>
  <si>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</si>
  <si>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</si>
  <si>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</si>
  <si>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</si>
  <si>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</si>
  <si>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</si>
  <si>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</si>
  <si>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</si>
  <si>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</si>
  <si>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</si>
  <si>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</si>
  <si>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</si>
  <si>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</si>
  <si>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</si>
  <si>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</si>
  <si>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</si>
  <si>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</si>
  <si>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</si>
  <si>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</si>
  <si>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</si>
  <si>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</si>
  <si>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</si>
  <si>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</si>
  <si>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</si>
  <si>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</si>
  <si>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</si>
  <si>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</si>
  <si>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</si>
  <si>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</si>
  <si>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</si>
  <si>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</si>
  <si>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</si>
  <si>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</si>
  <si>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</si>
  <si>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</si>
  <si>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</si>
  <si>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</si>
  <si>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</si>
  <si>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</si>
  <si>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</si>
  <si>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</si>
  <si>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</si>
  <si>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</si>
  <si>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</si>
  <si>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</si>
  <si>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</si>
  <si>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</si>
  <si>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</si>
  <si>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</si>
  <si>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</si>
  <si>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</si>
  <si>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</si>
  <si>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</si>
  <si>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</si>
  <si>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</si>
  <si>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</si>
  <si>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</si>
  <si>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</si>
  <si>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</si>
  <si>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</si>
  <si>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</si>
  <si>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</si>
  <si>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</si>
  <si>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</si>
  <si>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</si>
  <si>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</si>
  <si>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</si>
  <si>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</si>
  <si>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</si>
  <si>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</si>
  <si>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</si>
  <si>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</si>
  <si>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</si>
  <si>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</si>
  <si>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</si>
  <si>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</si>
  <si>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</si>
  <si>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</si>
  <si>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</si>
  <si>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</si>
  <si>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</si>
  <si>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</si>
  <si>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</si>
  <si>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</si>
  <si>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</si>
  <si>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</si>
  <si>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</si>
  <si>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</si>
  <si>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</si>
  <si>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</si>
  <si>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</si>
  <si>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</si>
  <si>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</si>
  <si>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</si>
  <si>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</si>
  <si>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</si>
  <si>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</si>
  <si>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</si>
  <si>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</si>
  <si>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</si>
  <si>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</si>
  <si>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</si>
  <si>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</si>
  <si>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</si>
  <si>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</si>
  <si>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</si>
  <si>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</si>
  <si>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</si>
  <si>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</si>
  <si>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</si>
  <si>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</si>
  <si>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</si>
  <si>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</si>
  <si>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</si>
  <si>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</si>
  <si>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</si>
  <si>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</si>
  <si>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</si>
  <si>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</si>
  <si>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</si>
  <si>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</si>
  <si>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</si>
  <si>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</si>
  <si>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</si>
  <si>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</si>
  <si>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</si>
  <si>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</si>
  <si>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</si>
  <si>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</si>
  <si>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</si>
  <si>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</si>
  <si>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</si>
  <si>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</si>
  <si>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</si>
  <si>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</si>
  <si>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</si>
  <si>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</si>
  <si>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</si>
  <si>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</si>
  <si>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</si>
  <si>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</si>
  <si>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</si>
  <si>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</si>
  <si>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</si>
  <si>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</si>
  <si>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</si>
  <si>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</si>
  <si>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</si>
  <si>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</si>
  <si>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</si>
  <si>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</si>
  <si>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</si>
  <si>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</si>
  <si>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</si>
  <si>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</si>
  <si>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</si>
  <si>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</si>
  <si>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</si>
  <si>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</si>
  <si>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</si>
  <si>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</si>
  <si>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</si>
  <si>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</si>
  <si>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</si>
  <si>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</si>
  <si>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</si>
  <si>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</si>
  <si>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</si>
  <si>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</si>
  <si>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</si>
  <si>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</si>
  <si>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</si>
  <si>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</si>
  <si>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</si>
  <si>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</si>
  <si>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</si>
  <si>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</si>
  <si>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</si>
  <si>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</si>
  <si>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</si>
  <si>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</si>
  <si>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</si>
  <si>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</si>
  <si>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</si>
  <si>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</si>
  <si>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</si>
  <si>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</si>
  <si>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</si>
  <si>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</si>
  <si>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</si>
  <si>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</si>
  <si>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</si>
  <si>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</si>
  <si>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</si>
  <si>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</si>
  <si>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</si>
  <si>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</si>
  <si>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</si>
  <si>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</si>
  <si>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</si>
  <si>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</si>
  <si>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</si>
  <si>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</si>
  <si>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</si>
  <si>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</si>
  <si>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</si>
  <si>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</si>
  <si>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</si>
  <si>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</si>
  <si>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</si>
  <si>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</si>
  <si>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</si>
  <si>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</si>
  <si>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</si>
  <si>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</si>
  <si>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</si>
  <si>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</si>
  <si>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</si>
  <si>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</si>
  <si>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</si>
  <si>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</si>
  <si>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</si>
  <si>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</si>
  <si>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</si>
  <si>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</si>
  <si>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</si>
  <si>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</si>
  <si>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</si>
  <si>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</si>
  <si>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</si>
  <si>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</si>
  <si>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</si>
  <si>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</si>
  <si>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</si>
  <si>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</si>
  <si>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</si>
  <si>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</si>
  <si>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</si>
  <si>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</si>
  <si>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</si>
  <si>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</si>
  <si>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</si>
  <si>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</si>
  <si>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</si>
  <si>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</si>
  <si>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</si>
  <si>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</si>
  <si>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</si>
  <si>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</si>
  <si>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</si>
  <si>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</si>
  <si>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</si>
  <si>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</si>
  <si>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</si>
  <si>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</si>
  <si>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</si>
  <si>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</si>
  <si>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</si>
  <si>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</si>
  <si>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</si>
  <si>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</si>
  <si>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</si>
  <si>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</si>
  <si>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</si>
  <si>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</si>
  <si>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</si>
  <si>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</si>
  <si>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</si>
  <si>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</si>
  <si>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</si>
  <si>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</si>
  <si>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</si>
  <si>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</si>
  <si>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</si>
  <si>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</si>
  <si>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</si>
  <si>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</si>
  <si>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</si>
  <si>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</si>
  <si>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</si>
  <si>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</si>
  <si>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</si>
  <si>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</si>
  <si>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</si>
  <si>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</si>
  <si>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</si>
  <si>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</si>
  <si>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</si>
  <si>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</si>
  <si>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</si>
  <si>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</si>
  <si>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</si>
  <si>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</si>
  <si>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</si>
  <si>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</si>
  <si>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</si>
  <si>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</si>
  <si>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</si>
  <si>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</si>
  <si>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</si>
  <si>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</si>
  <si>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</si>
  <si>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</si>
  <si>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</si>
  <si>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</si>
  <si>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</si>
  <si>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</si>
  <si>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</si>
  <si>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</si>
  <si>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</si>
  <si>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</si>
  <si>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</si>
  <si>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</si>
  <si>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</si>
  <si>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</si>
  <si>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</si>
  <si>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</si>
  <si>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</si>
  <si>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</si>
  <si>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</si>
  <si>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</si>
  <si>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</si>
  <si>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</si>
  <si>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</si>
  <si>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</si>
  <si>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</si>
  <si>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</si>
  <si>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</si>
  <si>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</si>
  <si>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</si>
  <si>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</si>
  <si>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</si>
  <si>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</si>
  <si>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</si>
  <si>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</si>
  <si>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</si>
  <si>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</si>
  <si>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</si>
  <si>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</si>
  <si>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</si>
  <si>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</si>
  <si>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</si>
  <si>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</si>
  <si>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</si>
  <si>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</si>
  <si>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</si>
  <si>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</si>
  <si>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</si>
  <si>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</si>
  <si>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</si>
  <si>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</si>
  <si>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</si>
  <si>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</si>
  <si>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</si>
  <si>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</si>
  <si>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</si>
  <si>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</si>
  <si>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</si>
  <si>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</si>
  <si>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</si>
  <si>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</si>
  <si>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</si>
  <si>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</si>
  <si>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</si>
  <si>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</si>
  <si>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</si>
  <si>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</si>
  <si>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</si>
  <si>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</si>
  <si>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</si>
  <si>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</si>
  <si>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</si>
  <si>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</si>
  <si>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</si>
  <si>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</si>
  <si>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</si>
  <si>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</si>
  <si>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</si>
  <si>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</si>
  <si>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</si>
  <si>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</si>
  <si>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</si>
  <si>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</si>
  <si>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</si>
  <si>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</si>
  <si>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</si>
  <si>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</si>
  <si>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</si>
  <si>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</si>
  <si>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</si>
  <si>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</si>
  <si>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</si>
  <si>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</si>
  <si>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</si>
  <si>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</si>
  <si>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</si>
  <si>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</si>
  <si>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</si>
  <si>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</si>
  <si>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</si>
  <si>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</si>
  <si>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</si>
  <si>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</si>
  <si>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</si>
  <si>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</si>
  <si>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</si>
  <si>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</si>
  <si>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</si>
  <si>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</si>
  <si>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</si>
  <si>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</si>
  <si>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</si>
  <si>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</si>
  <si>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</si>
  <si>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</si>
  <si>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</si>
  <si>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</si>
  <si>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</si>
  <si>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</si>
  <si>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</si>
  <si>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</si>
  <si>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</si>
  <si>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</si>
  <si>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</si>
  <si>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</si>
  <si>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</si>
  <si>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</si>
  <si>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</si>
  <si>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</si>
  <si>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</si>
  <si>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</si>
  <si>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</si>
  <si>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</si>
  <si>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</si>
  <si>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</si>
  <si>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</si>
  <si>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</si>
  <si>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</si>
  <si>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</si>
  <si>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</si>
  <si>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</si>
  <si>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</si>
  <si>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</si>
  <si>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</si>
  <si>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</si>
  <si>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</si>
  <si>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</si>
  <si>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</si>
  <si>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</si>
  <si>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</si>
  <si>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</si>
  <si>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</si>
  <si>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</si>
  <si>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</si>
  <si>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</si>
  <si>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</si>
  <si>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</si>
  <si>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</si>
  <si>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</si>
  <si>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</si>
  <si>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</si>
  <si>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</si>
  <si>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</si>
  <si>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</si>
  <si>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</si>
  <si>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</si>
  <si>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</si>
  <si>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</si>
  <si>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</si>
  <si>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</si>
  <si>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</si>
  <si>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</si>
  <si>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</si>
  <si>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</si>
  <si>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</si>
  <si>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</si>
  <si>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</si>
  <si>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</si>
  <si>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</si>
  <si>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</si>
  <si>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</si>
  <si>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</si>
  <si>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</si>
  <si>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</si>
  <si>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</si>
  <si>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</si>
  <si>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</si>
  <si>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</si>
  <si>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</si>
  <si>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</si>
  <si>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</si>
  <si>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</si>
  <si>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</si>
  <si>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</si>
  <si>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</si>
  <si>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</si>
  <si>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</si>
  <si>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</si>
  <si>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</si>
  <si>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</si>
  <si>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</si>
  <si>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</si>
  <si>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</si>
  <si>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</si>
  <si>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</si>
  <si>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</si>
  <si>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</si>
  <si>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</si>
  <si>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</si>
  <si>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</si>
  <si>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</si>
  <si>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</si>
  <si>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</si>
  <si>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</si>
  <si>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</si>
  <si>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</si>
  <si>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</si>
  <si>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</si>
  <si>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</si>
  <si>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</si>
  <si>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</si>
  <si>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</si>
  <si>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</si>
  <si>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</si>
  <si>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</si>
  <si>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</si>
  <si>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</si>
  <si>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</si>
  <si>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</si>
  <si>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</si>
  <si>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</si>
  <si>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</si>
  <si>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</si>
  <si>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</si>
  <si>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</si>
  <si>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</si>
  <si>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</si>
  <si>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</si>
  <si>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</si>
  <si>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</si>
  <si>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</si>
  <si>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</si>
  <si>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</si>
  <si>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</si>
  <si>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</si>
  <si>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</si>
  <si>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</si>
  <si>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</si>
  <si>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</si>
  <si>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</si>
  <si>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</si>
  <si>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</si>
  <si>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</si>
  <si>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</si>
  <si>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</si>
  <si>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</si>
  <si>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</si>
  <si>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</si>
  <si>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</si>
  <si>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</si>
  <si>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</si>
  <si>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</si>
  <si>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</si>
  <si>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</si>
  <si>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</si>
  <si>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</si>
  <si>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</si>
  <si>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</si>
  <si>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</si>
  <si>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</si>
  <si>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</si>
  <si>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</si>
  <si>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</si>
  <si>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</si>
  <si>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</si>
  <si>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</si>
  <si>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</si>
  <si>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</si>
  <si>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</si>
  <si>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</si>
  <si>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</si>
  <si>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</si>
  <si>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</si>
  <si>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</si>
  <si>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</si>
  <si>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</si>
  <si>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</si>
  <si>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</si>
  <si>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</si>
  <si>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</si>
  <si>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</si>
  <si>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</si>
  <si>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</si>
  <si>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</si>
  <si>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</si>
  <si>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</si>
  <si>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</si>
  <si>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</si>
  <si>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</si>
  <si>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</si>
  <si>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</si>
  <si>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</si>
  <si>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</si>
  <si>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</si>
  <si>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</si>
  <si>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</si>
  <si>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</si>
  <si>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</si>
  <si>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</si>
  <si>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</si>
  <si>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</si>
  <si>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</si>
  <si>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</si>
  <si>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</si>
  <si>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</si>
  <si>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</si>
  <si>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</si>
  <si>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</si>
  <si>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</si>
  <si>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</si>
  <si>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</si>
  <si>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</si>
  <si>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</si>
  <si>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</si>
  <si>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</si>
  <si>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</si>
  <si>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</si>
  <si>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</si>
  <si>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</si>
  <si>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</si>
  <si>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</si>
  <si>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</si>
  <si>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</si>
  <si>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</si>
  <si>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</si>
  <si>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</si>
  <si>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</si>
  <si>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</si>
  <si>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</si>
  <si>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</si>
  <si>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</si>
  <si>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</si>
  <si>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</si>
  <si>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</si>
  <si>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</si>
  <si>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</si>
  <si>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</si>
  <si>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</si>
  <si>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</si>
  <si>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</si>
  <si>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</si>
  <si>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</si>
  <si>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</si>
  <si>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</si>
  <si>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</si>
  <si>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</si>
  <si>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</si>
  <si>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</si>
  <si>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</si>
  <si>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</si>
  <si>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</si>
  <si>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</si>
  <si>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</si>
  <si>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</si>
  <si>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</si>
  <si>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</si>
  <si>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</si>
  <si>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</si>
  <si>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</si>
  <si>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</si>
  <si>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</si>
  <si>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</si>
  <si>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</si>
  <si>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</si>
  <si>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</si>
  <si>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</si>
  <si>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</si>
  <si>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</si>
  <si>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</si>
  <si>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</si>
  <si>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</si>
  <si>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</si>
  <si>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</si>
  <si>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</si>
  <si>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</si>
  <si>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</si>
  <si>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</si>
  <si>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</si>
  <si>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</si>
  <si>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</si>
  <si>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</si>
  <si>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</si>
  <si>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</si>
  <si>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</si>
  <si>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</si>
  <si>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</si>
  <si>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</si>
  <si>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</si>
  <si>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</si>
  <si>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</si>
  <si>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</si>
  <si>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</si>
  <si>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</si>
  <si>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</si>
  <si>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</si>
  <si>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</si>
  <si>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</si>
  <si>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</si>
  <si>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</si>
  <si>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</si>
  <si>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</si>
  <si>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</si>
  <si>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</si>
  <si>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</si>
  <si>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</si>
  <si>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</si>
  <si>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</si>
  <si>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</si>
  <si>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</si>
  <si>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</si>
  <si>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</si>
  <si>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</si>
  <si>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</si>
  <si>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</si>
  <si>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</si>
  <si>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</si>
  <si>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</si>
  <si>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</si>
  <si>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</si>
  <si>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</si>
  <si>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</si>
  <si>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</si>
  <si>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</si>
  <si>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</si>
  <si>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</si>
  <si>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</si>
  <si>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</si>
  <si>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</si>
  <si>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</si>
  <si>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</si>
  <si>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</si>
  <si>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</si>
  <si>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</si>
  <si>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</si>
  <si>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</si>
  <si>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</si>
  <si>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</si>
  <si>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</si>
  <si>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</si>
  <si>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</si>
  <si>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</si>
  <si>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</si>
  <si>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</si>
  <si>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</si>
  <si>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</si>
  <si>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</si>
  <si>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</si>
  <si>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</si>
  <si>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</si>
  <si>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</si>
  <si>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</si>
  <si>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</si>
  <si>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</si>
  <si>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</si>
  <si>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</si>
  <si>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</si>
  <si>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</si>
  <si>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</si>
  <si>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</si>
  <si>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</si>
  <si>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</si>
  <si>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</si>
  <si>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</si>
  <si>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</si>
  <si>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</si>
  <si>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</si>
  <si>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</si>
  <si>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</si>
  <si>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</si>
  <si>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</si>
  <si>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</si>
  <si>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</si>
  <si>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</si>
  <si>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</si>
  <si>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</si>
  <si>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</si>
  <si>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</si>
  <si>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</si>
  <si>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</si>
  <si>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</si>
  <si>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</si>
  <si>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</si>
  <si>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</si>
  <si>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</si>
  <si>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</si>
  <si>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</si>
  <si>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</si>
  <si>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</si>
  <si>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</si>
  <si>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</si>
  <si>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</si>
  <si>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</si>
  <si>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</si>
  <si>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</si>
  <si>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</si>
  <si>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</si>
  <si>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</si>
  <si>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</si>
  <si>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</si>
  <si>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</si>
  <si>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</si>
  <si>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</si>
  <si>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</si>
  <si>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</si>
  <si>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</si>
  <si>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</si>
  <si>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</si>
  <si>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</si>
  <si>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</si>
  <si>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</si>
  <si>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</si>
  <si>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</si>
  <si>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</si>
  <si>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</si>
  <si>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</si>
  <si>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</si>
  <si>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</si>
  <si>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</si>
  <si>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</si>
  <si>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</si>
  <si>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</si>
  <si>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</si>
  <si>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</si>
  <si>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</si>
  <si>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</si>
  <si>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</si>
  <si>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</si>
  <si>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</si>
  <si>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</si>
  <si>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</si>
  <si>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</si>
  <si>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</si>
  <si>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</si>
  <si>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</si>
  <si>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</si>
  <si>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</si>
  <si>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</si>
  <si>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</si>
  <si>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</si>
  <si>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</si>
  <si>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</si>
  <si>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</si>
  <si>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</si>
  <si>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</si>
  <si>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</si>
  <si>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</si>
  <si>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</si>
  <si>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</si>
  <si>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</si>
  <si>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</si>
  <si>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</si>
  <si>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</si>
  <si>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</si>
  <si>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</si>
  <si>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</si>
  <si>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</si>
  <si>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</si>
  <si>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</si>
  <si>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</si>
  <si>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</si>
  <si>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</si>
  <si>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</si>
  <si>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</si>
  <si>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</si>
  <si>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</si>
  <si>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</si>
  <si>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</si>
  <si>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</si>
  <si>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</si>
  <si>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</si>
  <si>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</si>
  <si>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</si>
  <si>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</si>
  <si>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</si>
  <si>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</si>
  <si>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</si>
  <si>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</si>
  <si>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</si>
  <si>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</si>
  <si>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</si>
  <si>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</si>
  <si>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</si>
  <si>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</si>
  <si>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</si>
  <si>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</si>
  <si>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</si>
  <si>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</si>
  <si>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</si>
  <si>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</si>
  <si>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</si>
  <si>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</si>
  <si>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</si>
  <si>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</si>
  <si>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</si>
  <si>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</si>
  <si>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</si>
  <si>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</si>
  <si>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</si>
  <si>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</si>
  <si>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</si>
  <si>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</si>
  <si>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</si>
  <si>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</si>
  <si>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</si>
  <si>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</si>
  <si>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</si>
  <si>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</si>
  <si>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</si>
  <si>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</si>
  <si>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</si>
  <si>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</si>
  <si>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</si>
  <si>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</si>
  <si>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</si>
  <si>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</si>
  <si>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</si>
  <si>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</si>
  <si>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</si>
  <si>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</si>
  <si>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</si>
  <si>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</si>
  <si>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</si>
  <si>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</si>
  <si>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</si>
  <si>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</si>
  <si>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</si>
  <si>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</si>
  <si>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</si>
  <si>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</si>
  <si>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</si>
  <si>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</si>
  <si>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</si>
  <si>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</si>
  <si>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</si>
  <si>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</si>
  <si>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</si>
  <si>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</si>
  <si>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</si>
  <si>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</si>
  <si>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</si>
  <si>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</si>
  <si>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</si>
  <si>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</si>
  <si>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</si>
  <si>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</si>
  <si>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</si>
  <si>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</si>
  <si>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</si>
  <si>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</si>
  <si>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</si>
  <si>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</si>
  <si>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</si>
  <si>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</si>
  <si>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</si>
  <si>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</si>
  <si>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</si>
  <si>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</si>
  <si>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</si>
  <si>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</si>
  <si>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</si>
  <si>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</si>
  <si>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</si>
  <si>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</si>
  <si>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</si>
  <si>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</si>
  <si>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</si>
  <si>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</si>
  <si>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</si>
  <si>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</si>
  <si>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</si>
  <si>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</si>
  <si>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</si>
  <si>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</si>
  <si>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</si>
  <si>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</si>
  <si>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</si>
  <si>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</si>
  <si>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</si>
  <si>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</si>
  <si>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</si>
  <si>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</si>
  <si>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</si>
  <si>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</si>
  <si>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</si>
  <si>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</si>
  <si>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</si>
  <si>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</si>
  <si>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</si>
  <si>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</si>
  <si>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</si>
  <si>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</si>
  <si>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</si>
  <si>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</si>
  <si>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</si>
  <si>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</si>
  <si>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</si>
  <si>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</si>
  <si>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</si>
  <si>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</si>
  <si>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</si>
  <si>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</si>
  <si>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</si>
  <si>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</si>
  <si>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</si>
  <si>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</si>
  <si>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</si>
  <si>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</si>
  <si>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</si>
  <si>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</si>
  <si>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</si>
  <si>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</si>
  <si>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</si>
  <si>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</si>
  <si>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</si>
  <si>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</si>
  <si>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</si>
  <si>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</si>
  <si>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</si>
  <si>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</si>
  <si>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</si>
  <si>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</si>
  <si>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</si>
  <si>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</si>
  <si>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</si>
  <si>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</si>
  <si>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</si>
  <si>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</si>
  <si>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</si>
  <si>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</si>
  <si>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</si>
  <si>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</si>
  <si>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</si>
  <si>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</si>
  <si>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</si>
  <si>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</si>
  <si>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</si>
  <si>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</si>
  <si>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</si>
  <si>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</si>
  <si>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</si>
  <si>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</si>
  <si>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</si>
  <si>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</si>
  <si>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</si>
  <si>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</si>
  <si>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</si>
  <si>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</si>
  <si>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</si>
  <si>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</si>
  <si>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</si>
  <si>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</si>
  <si>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</si>
  <si>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</si>
  <si>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</si>
  <si>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</si>
  <si>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</si>
  <si>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</si>
  <si>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</si>
  <si>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</si>
  <si>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</si>
  <si>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</si>
  <si>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</si>
  <si>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</si>
  <si>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</si>
  <si>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</si>
  <si>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</si>
  <si>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</si>
  <si>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</si>
  <si>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</si>
  <si>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</si>
  <si>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</si>
  <si>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</si>
  <si>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</si>
  <si>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</si>
  <si>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</si>
  <si>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</si>
  <si>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</si>
  <si>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</si>
  <si>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</si>
  <si>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</si>
  <si>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</si>
  <si>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</si>
  <si>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</si>
  <si>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</si>
  <si>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</si>
  <si>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</si>
  <si>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</si>
  <si>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</si>
  <si>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</si>
  <si>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</si>
  <si>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</si>
  <si>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</si>
  <si>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</si>
  <si>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</si>
  <si>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</si>
  <si>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</si>
  <si>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</si>
  <si>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</si>
  <si>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</si>
  <si>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</si>
  <si>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</si>
  <si>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</si>
  <si>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</si>
  <si>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</si>
  <si>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</si>
  <si>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</si>
  <si>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</si>
  <si>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</si>
  <si>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</si>
  <si>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</si>
  <si>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</si>
  <si>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</si>
  <si>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</si>
  <si>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</si>
  <si>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</si>
  <si>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</si>
  <si>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</si>
  <si>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</si>
  <si>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</si>
  <si>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</si>
  <si>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</si>
  <si>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</si>
  <si>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</si>
  <si>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</si>
  <si>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</si>
  <si>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</si>
  <si>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</si>
  <si>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</si>
  <si>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</si>
  <si>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</si>
  <si>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</si>
  <si>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</si>
  <si>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</si>
  <si>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</si>
  <si>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</si>
  <si>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</si>
  <si>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</si>
  <si>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</si>
  <si>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</si>
  <si>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</si>
  <si>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</si>
  <si>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</si>
  <si>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</si>
  <si>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</si>
  <si>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</si>
  <si>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</si>
  <si>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</si>
  <si>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</si>
  <si>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</si>
  <si>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</si>
  <si>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</si>
  <si>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</si>
  <si>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</si>
  <si>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</si>
  <si>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</si>
  <si>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</si>
  <si>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</si>
  <si>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</si>
  <si>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</si>
  <si>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</si>
  <si>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</si>
  <si>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</si>
  <si>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</si>
  <si>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</si>
  <si>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</si>
  <si>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</si>
  <si>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</si>
  <si>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</si>
  <si>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</si>
  <si>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</si>
  <si>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</si>
  <si>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</si>
  <si>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</si>
  <si>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</si>
  <si>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</si>
  <si>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</si>
  <si>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</si>
  <si>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</si>
  <si>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</si>
  <si>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</si>
  <si>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</si>
  <si>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</si>
  <si>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</si>
  <si>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</si>
  <si>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</si>
  <si>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</si>
  <si>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</si>
  <si>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</si>
  <si>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</si>
  <si>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</si>
  <si>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</si>
  <si>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</si>
  <si>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</si>
  <si>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</si>
  <si>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</si>
  <si>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</si>
  <si>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</si>
  <si>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</si>
  <si>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</si>
  <si>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</si>
  <si>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</si>
  <si>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</si>
  <si>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</si>
  <si>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</si>
  <si>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</si>
  <si>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</si>
  <si>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</si>
  <si>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</si>
  <si>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</si>
  <si>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</si>
  <si>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</si>
  <si>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</si>
  <si>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</si>
  <si>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</si>
  <si>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</si>
  <si>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</si>
  <si>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</si>
  <si>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</si>
  <si>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</si>
  <si>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</si>
  <si>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</si>
  <si>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</si>
  <si>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</si>
  <si>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</si>
  <si>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</si>
  <si>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</si>
  <si>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</si>
  <si>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</si>
  <si>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</si>
  <si>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</si>
  <si>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</si>
  <si>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</si>
  <si>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</si>
  <si>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</si>
  <si>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</si>
  <si>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</si>
  <si>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</si>
  <si>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</si>
  <si>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</si>
  <si>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</si>
  <si>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</si>
  <si>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</si>
  <si>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</si>
  <si>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</si>
  <si>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</si>
  <si>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</si>
  <si>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</si>
  <si>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</si>
  <si>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</si>
  <si>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</si>
  <si>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</si>
  <si>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</si>
  <si>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</si>
  <si>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</si>
  <si>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</si>
  <si>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</si>
  <si>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</si>
  <si>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</si>
  <si>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</si>
  <si>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</si>
  <si>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</si>
  <si>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</si>
  <si>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</si>
  <si>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</si>
  <si>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</si>
  <si>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</si>
  <si>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</si>
  <si>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</si>
  <si>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</si>
  <si>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</si>
  <si>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</si>
  <si>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</si>
  <si>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</si>
  <si>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</si>
  <si>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</si>
  <si>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</si>
  <si>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</si>
  <si>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</si>
  <si>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</si>
  <si>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</si>
  <si>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</si>
  <si>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</si>
  <si>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</si>
  <si>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</si>
  <si>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</si>
  <si>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</si>
  <si>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</si>
  <si>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</si>
  <si>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</si>
  <si>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</si>
  <si>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</si>
  <si>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</si>
  <si>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</si>
  <si>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</si>
  <si>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</si>
  <si>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</si>
  <si>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</si>
  <si>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</si>
  <si>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</si>
  <si>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</si>
  <si>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</si>
  <si>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</si>
  <si>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</si>
  <si>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</si>
  <si>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</si>
  <si>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</si>
  <si>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</si>
  <si>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</si>
  <si>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</si>
  <si>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</si>
  <si>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</si>
  <si>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</si>
  <si>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</si>
  <si>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</si>
  <si>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</si>
  <si>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</si>
  <si>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</si>
  <si>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</si>
  <si>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</si>
  <si>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</si>
  <si>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</si>
  <si>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</si>
  <si>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</si>
  <si>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</si>
  <si>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</si>
  <si>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</si>
  <si>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</si>
  <si>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</si>
  <si>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</si>
  <si>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</si>
  <si>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</si>
  <si>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</si>
  <si>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</si>
  <si>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</si>
  <si>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</si>
  <si>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</si>
  <si>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</si>
  <si>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</si>
  <si>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</si>
  <si>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</si>
  <si>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</si>
  <si>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</si>
  <si>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</si>
  <si>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</si>
  <si>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</si>
  <si>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</si>
  <si>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</si>
  <si>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</si>
  <si>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</si>
  <si>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</si>
  <si>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</si>
  <si>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</si>
  <si>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</si>
  <si>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</si>
  <si>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</si>
  <si>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</si>
  <si>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</si>
  <si>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</si>
  <si>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</si>
  <si>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</si>
  <si>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</si>
  <si>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</si>
  <si>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</si>
  <si>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</si>
  <si>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</si>
  <si>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</si>
  <si>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</si>
  <si>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</si>
  <si>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</si>
  <si>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</si>
  <si>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</si>
  <si>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</si>
  <si>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</si>
  <si>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</si>
  <si>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</si>
  <si>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</si>
  <si>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</si>
  <si>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</si>
  <si>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</si>
  <si>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</si>
  <si>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</si>
  <si>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</si>
  <si>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</si>
  <si>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</si>
  <si>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</si>
  <si>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</si>
  <si>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</si>
  <si>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</si>
  <si>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</si>
  <si>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</si>
  <si>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</si>
  <si>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</si>
  <si>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</si>
  <si>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</si>
  <si>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</si>
  <si>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</si>
  <si>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</si>
  <si>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</si>
  <si>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</si>
  <si>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</si>
  <si>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</si>
  <si>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</si>
  <si>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</si>
  <si>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</si>
  <si>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</si>
  <si>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</si>
  <si>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</si>
  <si>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</si>
  <si>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</si>
  <si>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</si>
  <si>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</si>
  <si>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</si>
  <si>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</si>
  <si>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</si>
  <si>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</si>
  <si>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</si>
  <si>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</si>
  <si>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</si>
  <si>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</si>
  <si>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</si>
  <si>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</si>
  <si>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</si>
  <si>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</si>
  <si>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</si>
  <si>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</si>
  <si>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</si>
  <si>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</si>
  <si>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</si>
  <si>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</si>
  <si>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</si>
  <si>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</si>
  <si>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</si>
  <si>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</si>
  <si>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</si>
  <si>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</si>
  <si>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</si>
  <si>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</si>
  <si>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</si>
  <si>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</si>
  <si>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</si>
  <si>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</si>
  <si>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</si>
  <si>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</si>
  <si>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</si>
  <si>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</si>
  <si>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</si>
  <si>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</si>
  <si>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</si>
  <si>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</si>
  <si>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</si>
  <si>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</si>
  <si>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</si>
  <si>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</si>
  <si>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</si>
  <si>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</si>
  <si>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</si>
  <si>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</si>
  <si>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</si>
  <si>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</si>
  <si>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</si>
  <si>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</si>
  <si>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</si>
  <si>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</si>
  <si>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</si>
  <si>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</si>
  <si>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</si>
  <si>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</si>
  <si>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</si>
  <si>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</si>
  <si>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</si>
  <si>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</si>
  <si>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</si>
  <si>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</si>
  <si>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</si>
  <si>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</si>
  <si>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</si>
  <si>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</si>
  <si>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</si>
  <si>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</si>
  <si>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</si>
  <si>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</si>
  <si>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</si>
  <si>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</si>
  <si>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</si>
  <si>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</si>
  <si>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</si>
  <si>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</si>
  <si>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</si>
  <si>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</si>
  <si>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</si>
  <si>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</si>
  <si>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</si>
  <si>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</si>
  <si>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</si>
  <si>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</si>
  <si>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</si>
  <si>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</si>
  <si>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</si>
  <si>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</si>
  <si>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</si>
  <si>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</si>
  <si>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</si>
  <si>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</si>
  <si>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</si>
  <si>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</si>
  <si>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</si>
  <si>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</si>
  <si>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</si>
  <si>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</si>
  <si>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</si>
  <si>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</si>
  <si>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</si>
  <si>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</si>
  <si>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</si>
  <si>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</si>
  <si>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</si>
  <si>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</si>
  <si>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</si>
  <si>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</si>
  <si>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</si>
  <si>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</si>
  <si>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</si>
  <si>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</si>
  <si>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</si>
  <si>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</si>
  <si>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</si>
  <si>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</si>
  <si>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</si>
  <si>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</si>
  <si>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</si>
  <si>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</si>
  <si>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</si>
  <si>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</si>
  <si>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</si>
  <si>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</si>
  <si>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</si>
  <si>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</si>
  <si>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</si>
  <si>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</si>
  <si>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</si>
  <si>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</si>
  <si>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</si>
  <si>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</si>
  <si>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</si>
  <si>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</si>
  <si>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</si>
  <si>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</si>
  <si>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</si>
  <si>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</si>
  <si>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</si>
  <si>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</si>
  <si>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</si>
  <si>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</si>
  <si>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</si>
  <si>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</si>
  <si>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</si>
  <si>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</si>
  <si>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</si>
  <si>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</si>
  <si>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</si>
  <si>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</si>
  <si>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</si>
  <si>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</si>
  <si>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</si>
  <si>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</si>
  <si>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</si>
  <si>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</si>
  <si>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</si>
  <si>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</si>
  <si>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</si>
  <si>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</si>
  <si>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</si>
  <si>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</si>
  <si>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</si>
  <si>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</si>
  <si>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</si>
  <si>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</si>
  <si>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</si>
  <si>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</si>
  <si>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</si>
  <si>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</si>
  <si>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</si>
  <si>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</si>
  <si>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</si>
  <si>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</si>
  <si>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</si>
  <si>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</si>
  <si>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</si>
  <si>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</si>
  <si>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</si>
  <si>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</si>
  <si>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</si>
  <si>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</si>
  <si>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</si>
  <si>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</si>
  <si>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</si>
  <si>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</si>
  <si>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</si>
  <si>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</si>
  <si>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</si>
  <si>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</si>
  <si>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</si>
  <si>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</si>
  <si>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</si>
  <si>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</si>
  <si>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</si>
  <si>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</si>
  <si>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</si>
  <si>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</si>
  <si>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</si>
  <si>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</si>
  <si>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</si>
  <si>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</si>
  <si>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</si>
  <si>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</si>
  <si>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</si>
  <si>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</si>
  <si>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</si>
  <si>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</si>
  <si>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</si>
  <si>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</si>
  <si>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</si>
  <si>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</si>
  <si>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</si>
  <si>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</si>
  <si>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</si>
  <si>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</si>
  <si>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</si>
  <si>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</si>
  <si>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</si>
  <si>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</si>
  <si>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</si>
  <si>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</si>
  <si>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</si>
  <si>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</si>
  <si>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</si>
  <si>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</si>
  <si>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</si>
  <si>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</si>
  <si>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</si>
  <si>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</si>
  <si>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</si>
  <si>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</si>
  <si>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</si>
  <si>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</si>
  <si>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</si>
  <si>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</si>
  <si>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</si>
  <si>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</si>
  <si>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</si>
  <si>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</si>
  <si>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</si>
  <si>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</si>
  <si>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</si>
  <si>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</si>
  <si>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</si>
  <si>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</si>
  <si>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</si>
  <si>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</si>
  <si>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</si>
  <si>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</si>
  <si>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</si>
  <si>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</si>
  <si>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</si>
  <si>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</si>
  <si>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</si>
  <si>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</si>
  <si>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</si>
  <si>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</si>
  <si>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</si>
  <si>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</si>
  <si>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</si>
  <si>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</si>
  <si>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</si>
  <si>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</si>
  <si>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</si>
  <si>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</si>
  <si>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</si>
  <si>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</si>
  <si>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</si>
  <si>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</si>
  <si>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</si>
  <si>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</si>
  <si>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</si>
  <si>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</si>
  <si>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</si>
  <si>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</si>
  <si>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</si>
  <si>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</si>
  <si>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</si>
  <si>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</si>
  <si>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</si>
  <si>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</si>
  <si>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</si>
  <si>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</si>
  <si>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</si>
  <si>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</si>
  <si>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</si>
  <si>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</si>
  <si>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</si>
  <si>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</si>
  <si>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</si>
  <si>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</si>
  <si>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</si>
  <si>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</si>
  <si>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</si>
  <si>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</si>
  <si>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</si>
  <si>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</si>
  <si>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</si>
  <si>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</si>
  <si>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</si>
  <si>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</si>
  <si>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</si>
  <si>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</si>
  <si>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</si>
  <si>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</si>
  <si>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</si>
  <si>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</si>
  <si>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</si>
  <si>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</si>
  <si>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</si>
  <si>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</si>
  <si>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</si>
  <si>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</si>
  <si>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</si>
  <si>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</si>
  <si>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</si>
  <si>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</si>
  <si>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</si>
  <si>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</si>
  <si>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</si>
  <si>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</si>
  <si>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</si>
  <si>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</si>
  <si>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</si>
  <si>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</si>
  <si>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</si>
  <si>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</si>
  <si>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</si>
  <si>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</si>
  <si>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</si>
  <si>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</si>
  <si>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</si>
  <si>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</si>
  <si>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</si>
  <si>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</si>
  <si>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</si>
  <si>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</si>
  <si>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</si>
  <si>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</si>
  <si>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</si>
  <si>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</si>
  <si>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</si>
  <si>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</si>
  <si>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</si>
  <si>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</si>
  <si>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</si>
  <si>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</si>
  <si>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</si>
  <si>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</si>
  <si>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</si>
  <si>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</si>
  <si>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</si>
  <si>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</si>
  <si>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</si>
  <si>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</si>
  <si>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</si>
  <si>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</si>
  <si>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</si>
  <si>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</si>
  <si>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</si>
  <si>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</si>
  <si>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</si>
  <si>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</si>
  <si>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</si>
  <si>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</si>
  <si>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</si>
  <si>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</si>
  <si>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</si>
  <si>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</si>
  <si>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</si>
  <si>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</si>
  <si>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</si>
  <si>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</si>
  <si>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</si>
  <si>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</si>
  <si>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</si>
  <si>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</si>
  <si>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</si>
  <si>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</si>
  <si>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</si>
  <si>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</si>
  <si>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</si>
  <si>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</si>
  <si>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</si>
  <si>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</si>
  <si>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</si>
  <si>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</si>
  <si>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</si>
  <si>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</si>
  <si>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</si>
  <si>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</si>
  <si>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</si>
  <si>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</si>
  <si>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</si>
  <si>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</si>
  <si>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</si>
  <si>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</si>
  <si>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</si>
  <si>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</si>
  <si>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</si>
  <si>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</si>
  <si>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</si>
  <si>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</si>
  <si>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</si>
  <si>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</si>
  <si>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</si>
  <si>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</si>
  <si>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</si>
  <si>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</si>
  <si>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</si>
  <si>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</si>
  <si>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</si>
  <si>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</si>
  <si>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</si>
  <si>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</si>
  <si>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</si>
  <si>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</si>
  <si>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</si>
  <si>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</si>
  <si>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</si>
  <si>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</si>
  <si>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</si>
  <si>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</si>
  <si>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</si>
  <si>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</si>
  <si>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</si>
  <si>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</si>
  <si>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</si>
  <si>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</si>
  <si>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</si>
  <si>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</si>
  <si>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</si>
  <si>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</si>
  <si>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</si>
  <si>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</si>
  <si>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</si>
  <si>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</si>
  <si>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</si>
  <si>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</si>
  <si>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</si>
  <si>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</si>
  <si>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</si>
  <si>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</si>
  <si>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</si>
  <si>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</si>
  <si>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</si>
  <si>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</si>
  <si>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</si>
  <si>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</si>
  <si>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</si>
  <si>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</si>
  <si>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</si>
  <si>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</si>
  <si>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</si>
  <si>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</si>
  <si>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</si>
  <si>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</si>
  <si>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</si>
  <si>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</si>
  <si>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</si>
  <si>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</si>
  <si>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</si>
  <si>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</si>
  <si>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</si>
  <si>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</si>
  <si>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</si>
  <si>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</si>
  <si>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</si>
  <si>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</si>
  <si>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</si>
  <si>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</si>
  <si>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</si>
  <si>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</si>
  <si>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</si>
  <si>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</si>
  <si>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</si>
  <si>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</si>
  <si>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</si>
  <si>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</si>
  <si>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</si>
  <si>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</si>
  <si>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</si>
  <si>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</si>
  <si>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</si>
  <si>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</si>
  <si>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</si>
  <si>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</si>
  <si>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</si>
  <si>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</si>
  <si>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</si>
  <si>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</si>
  <si>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</si>
  <si>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</si>
  <si>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</si>
  <si>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</si>
  <si>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</si>
  <si>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</si>
  <si>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</si>
  <si>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</si>
  <si>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</si>
  <si>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</si>
  <si>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</si>
  <si>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</si>
  <si>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</si>
  <si>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</si>
  <si>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</si>
  <si>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</si>
  <si>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</si>
  <si>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</si>
  <si>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</si>
  <si>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</si>
  <si>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</si>
  <si>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</si>
  <si>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</si>
  <si>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</si>
  <si>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</si>
  <si>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</si>
  <si>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</si>
  <si>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</si>
  <si>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</si>
  <si>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</si>
  <si>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</si>
  <si>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</si>
  <si>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</si>
  <si>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</si>
  <si>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</si>
  <si>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</si>
  <si>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</si>
  <si>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</si>
  <si>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</si>
  <si>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</si>
  <si>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</si>
  <si>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</si>
  <si>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</si>
  <si>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</si>
  <si>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</si>
  <si>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</si>
  <si>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</si>
  <si>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</si>
  <si>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</si>
  <si>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</si>
  <si>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</si>
  <si>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</si>
  <si>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</si>
  <si>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</si>
  <si>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</si>
  <si>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</si>
  <si>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</si>
  <si>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</si>
  <si>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</si>
  <si>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</si>
  <si>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</si>
  <si>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</si>
  <si>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</si>
  <si>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</si>
  <si>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</si>
  <si>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</si>
  <si>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</si>
  <si>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</si>
  <si>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</si>
  <si>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</si>
  <si>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</si>
  <si>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</si>
  <si>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</si>
  <si>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</si>
  <si>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</si>
  <si>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</si>
  <si>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</si>
  <si>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</si>
  <si>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</si>
  <si>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</si>
  <si>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</si>
  <si>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</si>
  <si>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</si>
  <si>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</si>
  <si>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</si>
  <si>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</si>
  <si>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</si>
  <si>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</si>
  <si>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</si>
  <si>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</si>
  <si>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</si>
  <si>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</si>
  <si>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</si>
  <si>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</si>
  <si>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</si>
  <si>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</si>
  <si>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</si>
  <si>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</si>
  <si>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</si>
  <si>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</si>
  <si>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</si>
  <si>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</si>
  <si>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</si>
  <si>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</si>
  <si>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</si>
  <si>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</si>
  <si>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</si>
  <si>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</si>
  <si>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</si>
  <si>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</si>
  <si>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</si>
  <si>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</si>
  <si>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</si>
  <si>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</si>
  <si>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</si>
  <si>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</si>
  <si>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</si>
  <si>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</si>
  <si>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</si>
  <si>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</si>
  <si>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</si>
  <si>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</si>
  <si>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</si>
  <si>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</si>
  <si>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</si>
  <si>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</si>
  <si>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</si>
  <si>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</si>
  <si>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</si>
  <si>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</si>
  <si>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</si>
  <si>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</si>
  <si>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</si>
  <si>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</si>
  <si>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</si>
  <si>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</si>
  <si>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</si>
  <si>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</si>
  <si>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</si>
  <si>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</si>
  <si>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</si>
  <si>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</si>
  <si>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</si>
  <si>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</si>
  <si>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</si>
  <si>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</si>
  <si>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</si>
  <si>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</si>
  <si>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</si>
  <si>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</si>
  <si>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</si>
  <si>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</si>
  <si>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</si>
  <si>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</si>
  <si>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</si>
  <si>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</si>
  <si>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</si>
  <si>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</si>
  <si>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</si>
  <si>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</si>
  <si>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</si>
  <si>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</si>
  <si>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</si>
  <si>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</si>
  <si>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</si>
  <si>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</si>
  <si>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</si>
  <si>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</si>
  <si>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</si>
  <si>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</si>
  <si>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</si>
  <si>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</si>
  <si>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</si>
  <si>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</si>
  <si>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</si>
  <si>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</si>
  <si>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</si>
  <si>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</si>
  <si>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</si>
  <si>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</si>
  <si>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</si>
  <si>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</si>
  <si>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</si>
  <si>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</si>
  <si>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</si>
  <si>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</si>
  <si>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</si>
  <si>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</si>
  <si>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</si>
  <si>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</si>
  <si>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</si>
  <si>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</si>
  <si>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</si>
  <si>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</si>
  <si>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</si>
  <si>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</si>
  <si>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</si>
  <si>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</si>
  <si>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</si>
  <si>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</si>
  <si>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</si>
  <si>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</si>
  <si>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</si>
  <si>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</si>
  <si>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</si>
  <si>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</si>
  <si>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</si>
  <si>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</si>
  <si>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</si>
  <si>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</si>
  <si>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</si>
  <si>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</si>
  <si>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</si>
  <si>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</si>
  <si>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</si>
  <si>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</si>
  <si>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</si>
  <si>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</si>
  <si>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</si>
  <si>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</si>
  <si>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</si>
  <si>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</si>
  <si>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</si>
  <si>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</si>
  <si>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</si>
  <si>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</si>
  <si>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</si>
  <si>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</si>
  <si>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</si>
  <si>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</si>
  <si>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</si>
  <si>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</si>
  <si>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</si>
  <si>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</si>
  <si>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</si>
  <si>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</si>
  <si>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</si>
  <si>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</si>
  <si>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</si>
  <si>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</si>
  <si>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</si>
  <si>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</si>
  <si>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</si>
  <si>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</si>
  <si>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</si>
  <si>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</si>
  <si>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</si>
  <si>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</si>
  <si>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</si>
  <si>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</si>
  <si>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</si>
  <si>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</si>
  <si>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</si>
  <si>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</si>
  <si>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</si>
  <si>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</si>
  <si>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</si>
  <si>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</si>
  <si>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</si>
  <si>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</si>
  <si>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</si>
  <si>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</si>
  <si>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</si>
  <si>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</si>
  <si>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</si>
  <si>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</si>
  <si>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</si>
  <si>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</si>
  <si>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</si>
  <si>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</si>
  <si>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</si>
  <si>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</si>
  <si>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</si>
  <si>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</si>
  <si>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</si>
  <si>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</si>
  <si>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</si>
  <si>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</si>
  <si>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</si>
  <si>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</si>
  <si>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</si>
  <si>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</si>
  <si>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</si>
  <si>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</si>
  <si>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</si>
  <si>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</si>
  <si>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</si>
  <si>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</si>
  <si>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</si>
  <si>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</si>
  <si>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</si>
  <si>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</si>
  <si>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</si>
  <si>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</si>
  <si>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</si>
  <si>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</si>
  <si>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</si>
  <si>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</si>
  <si>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</si>
  <si>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</si>
  <si>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</si>
  <si>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</si>
  <si>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</si>
  <si>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</si>
  <si>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</si>
  <si>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</si>
  <si>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</si>
  <si>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</si>
  <si>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</si>
  <si>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</si>
  <si>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</si>
  <si>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</si>
  <si>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</si>
  <si>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</si>
  <si>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</si>
  <si>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</si>
  <si>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</si>
  <si>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</si>
  <si>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</si>
  <si>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</si>
  <si>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</si>
  <si>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</si>
  <si>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</si>
  <si>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</si>
  <si>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</si>
  <si>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</si>
  <si>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</si>
  <si>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</si>
  <si>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</si>
  <si>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</si>
  <si>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</si>
  <si>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</si>
  <si>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</si>
  <si>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</si>
  <si>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</si>
  <si>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</si>
  <si>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</si>
  <si>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</si>
  <si>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</si>
  <si>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</si>
  <si>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</si>
  <si>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</si>
  <si>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</si>
  <si>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</si>
  <si>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</si>
  <si>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</si>
  <si>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</si>
  <si>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</si>
  <si>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</si>
  <si>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</si>
  <si>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</si>
  <si>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</si>
  <si>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</si>
  <si>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</si>
  <si>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</si>
  <si>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</si>
  <si>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</si>
  <si>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</si>
  <si>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</si>
  <si>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</si>
  <si>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</si>
  <si>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</si>
  <si>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</si>
  <si>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</si>
  <si>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</si>
  <si>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</si>
  <si>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</si>
  <si>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</si>
  <si>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</si>
  <si>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</si>
  <si>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</si>
  <si>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</si>
  <si>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</si>
  <si>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</si>
  <si>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</si>
  <si>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</si>
  <si>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</si>
  <si>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</si>
  <si>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</si>
  <si>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</si>
  <si>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</si>
  <si>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</si>
  <si>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</si>
  <si>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</si>
  <si>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</si>
  <si>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</si>
  <si>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</si>
  <si>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</si>
  <si>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</si>
  <si>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</si>
  <si>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</si>
  <si>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</si>
  <si>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</si>
  <si>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</si>
  <si>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</si>
  <si>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</si>
  <si>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</si>
  <si>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</si>
  <si>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</si>
  <si>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</si>
  <si>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</si>
  <si>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</si>
  <si>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</si>
  <si>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</si>
  <si>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</si>
  <si>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</si>
  <si>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</si>
  <si>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</si>
  <si>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</si>
  <si>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</si>
  <si>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</si>
  <si>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</si>
  <si>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</si>
  <si>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</si>
  <si>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</si>
  <si>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</si>
  <si>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</si>
  <si>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</si>
  <si>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</si>
  <si>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</si>
  <si>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</si>
  <si>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</si>
  <si>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</si>
  <si>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</si>
  <si>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</si>
  <si>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</si>
  <si>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</si>
  <si>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</si>
  <si>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</si>
  <si>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</si>
  <si>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</si>
  <si>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</si>
  <si>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</si>
  <si>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</si>
  <si>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</si>
  <si>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</si>
  <si>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</si>
  <si>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</si>
  <si>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</si>
  <si>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</si>
  <si>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</si>
  <si>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</si>
  <si>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</si>
  <si>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</si>
  <si>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</si>
  <si>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</si>
  <si>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</si>
  <si>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</si>
  <si>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</si>
  <si>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</si>
  <si>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</si>
  <si>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</si>
  <si>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</si>
  <si>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</si>
  <si>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</si>
  <si>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</si>
  <si>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</si>
  <si>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</si>
  <si>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</si>
  <si>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</si>
  <si>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</si>
  <si>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</si>
  <si>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</si>
  <si>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</si>
  <si>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</si>
  <si>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</si>
  <si>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</si>
  <si>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</si>
  <si>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</si>
  <si>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</si>
  <si>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</si>
  <si>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</si>
  <si>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</si>
  <si>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</si>
  <si>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</si>
  <si>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</si>
  <si>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</si>
  <si>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</si>
  <si>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</si>
  <si>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</si>
  <si>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</si>
  <si>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</si>
  <si>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</si>
  <si>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</si>
  <si>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</si>
  <si>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</si>
  <si>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</si>
  <si>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</si>
  <si>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</si>
  <si>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</si>
  <si>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</si>
  <si>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</si>
  <si>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</si>
  <si>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</si>
  <si>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</si>
  <si>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</si>
  <si>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</si>
  <si>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</si>
  <si>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</si>
  <si>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</si>
  <si>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</si>
  <si>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</si>
  <si>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</si>
  <si>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</si>
  <si>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</si>
  <si>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</si>
  <si>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</si>
  <si>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</si>
  <si>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</si>
  <si>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</si>
  <si>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</si>
  <si>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</si>
  <si>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</si>
  <si>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</si>
  <si>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</si>
  <si>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</si>
  <si>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</si>
  <si>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</si>
  <si>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</si>
  <si>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</si>
  <si>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</si>
  <si>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</si>
  <si>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</si>
  <si>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</si>
  <si>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</si>
  <si>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</si>
  <si>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</si>
  <si>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</si>
  <si>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</si>
  <si>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</si>
  <si>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</si>
  <si>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</si>
  <si>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</si>
  <si>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</si>
  <si>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</si>
  <si>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</si>
  <si>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</si>
  <si>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</si>
  <si>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</si>
  <si>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</si>
  <si>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</si>
  <si>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</si>
  <si>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</si>
  <si>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</si>
  <si>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</si>
  <si>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</si>
  <si>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</si>
  <si>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</si>
  <si>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</si>
  <si>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</si>
  <si>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</si>
  <si>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</si>
  <si>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</si>
  <si>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</si>
  <si>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</si>
  <si>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</si>
  <si>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</si>
  <si>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</si>
  <si>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</si>
  <si>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</si>
  <si>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</si>
  <si>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</si>
  <si>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</si>
  <si>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</si>
  <si>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</si>
  <si>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</si>
  <si>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</si>
  <si>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</si>
  <si>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</si>
  <si>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</si>
  <si>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</si>
  <si>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</si>
  <si>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</si>
  <si>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</si>
  <si>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</si>
  <si>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</si>
  <si>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</si>
  <si>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</si>
  <si>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</si>
  <si>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</si>
  <si>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</si>
  <si>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</si>
  <si>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</si>
  <si>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</si>
  <si>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</si>
  <si>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</si>
  <si>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</si>
  <si>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</si>
  <si>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</si>
  <si>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</si>
  <si>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</si>
  <si>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</si>
  <si>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</si>
  <si>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</si>
  <si>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</si>
  <si>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</si>
  <si>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</si>
  <si>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</si>
  <si>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</si>
  <si>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</si>
  <si>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</si>
  <si>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</si>
  <si>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</si>
  <si>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</si>
  <si>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</si>
  <si>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</si>
  <si>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</si>
  <si>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</si>
  <si>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</si>
  <si>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</si>
  <si>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</si>
  <si>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</si>
  <si>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</si>
  <si>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</si>
  <si>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</si>
  <si>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</si>
  <si>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</si>
  <si>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</si>
  <si>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</si>
  <si>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</si>
  <si>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</si>
  <si>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</si>
  <si>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</si>
  <si>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</si>
  <si>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</si>
  <si>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</si>
  <si>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</si>
  <si>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</si>
  <si>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</si>
  <si>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</si>
  <si>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</si>
  <si>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</si>
  <si>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</si>
  <si>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</si>
  <si>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</si>
  <si>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</si>
  <si>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</si>
  <si>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</si>
  <si>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</si>
  <si>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</si>
  <si>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</si>
  <si>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</si>
  <si>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</si>
  <si>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</si>
  <si>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</si>
  <si>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</si>
  <si>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</si>
  <si>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</si>
  <si>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</si>
  <si>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</si>
  <si>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</si>
  <si>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</si>
  <si>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</si>
  <si>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</si>
  <si>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</si>
  <si>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</si>
  <si>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</si>
  <si>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</si>
  <si>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</si>
  <si>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</si>
  <si>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</si>
  <si>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</si>
  <si>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</si>
  <si>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</si>
  <si>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</si>
  <si>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</si>
  <si>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</si>
  <si>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</si>
  <si>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</si>
  <si>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</si>
  <si>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</si>
  <si>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</si>
  <si>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</si>
  <si>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</si>
  <si>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</si>
  <si>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</si>
  <si>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</si>
  <si>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</si>
  <si>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</si>
  <si>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</si>
  <si>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</si>
  <si>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</si>
  <si>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</si>
  <si>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</si>
  <si>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</si>
  <si>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</si>
  <si>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</si>
  <si>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</si>
  <si>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</si>
  <si>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</si>
  <si>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</si>
  <si>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</si>
  <si>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</si>
  <si>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</si>
  <si>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</si>
  <si>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</si>
  <si>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</si>
  <si>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</si>
  <si>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</si>
  <si>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</si>
  <si>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</si>
  <si>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</si>
  <si>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</si>
  <si>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</si>
  <si>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</si>
  <si>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</si>
  <si>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</si>
  <si>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</si>
  <si>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</si>
  <si>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</si>
  <si>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</si>
  <si>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</si>
  <si>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</si>
  <si>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</si>
  <si>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</si>
  <si>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</si>
  <si>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</si>
  <si>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</si>
  <si>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</si>
  <si>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</si>
  <si>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</si>
  <si>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</si>
  <si>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</si>
  <si>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</si>
  <si>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</si>
  <si>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</si>
  <si>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</si>
  <si>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</si>
  <si>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</si>
  <si>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</si>
  <si>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</si>
  <si>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</si>
  <si>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</si>
  <si>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</si>
  <si>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</si>
  <si>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</si>
  <si>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</si>
  <si>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</si>
  <si>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</si>
  <si>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</si>
  <si>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</si>
  <si>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</si>
  <si>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</si>
  <si>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</si>
  <si>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</si>
  <si>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</si>
  <si>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</si>
  <si>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</si>
  <si>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</si>
  <si>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</si>
  <si>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</si>
  <si>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</si>
  <si>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</si>
  <si>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</si>
  <si>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</si>
  <si>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</si>
  <si>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</si>
  <si>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</si>
  <si>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</si>
  <si>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</si>
  <si>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</si>
  <si>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</si>
  <si>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</si>
  <si>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</si>
  <si>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</si>
  <si>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</si>
  <si>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</si>
  <si>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</si>
  <si>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</si>
  <si>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</si>
  <si>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</si>
  <si>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</si>
  <si>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</si>
  <si>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</si>
  <si>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</si>
  <si>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</si>
  <si>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</si>
  <si>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</si>
  <si>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</si>
  <si>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</si>
  <si>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</si>
  <si>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</si>
  <si>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</si>
  <si>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</si>
  <si>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</si>
  <si>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</si>
  <si>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</si>
  <si>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</si>
  <si>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</si>
  <si>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</si>
  <si>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</si>
  <si>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</si>
  <si>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</si>
  <si>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</si>
  <si>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</si>
  <si>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</si>
  <si>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</si>
  <si>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</si>
  <si>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</si>
  <si>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</si>
  <si>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</si>
  <si>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</si>
  <si>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</si>
  <si>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</si>
  <si>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</si>
  <si>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</si>
  <si>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</si>
  <si>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</si>
  <si>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</si>
  <si>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</si>
  <si>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</si>
  <si>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</si>
  <si>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</si>
  <si>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</si>
  <si>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</si>
  <si>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</si>
  <si>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</si>
  <si>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</si>
  <si>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</si>
  <si>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</si>
  <si>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</si>
  <si>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</si>
  <si>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</si>
  <si>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</si>
  <si>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</si>
  <si>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</si>
  <si>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</si>
  <si>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</si>
  <si>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</si>
  <si>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</si>
  <si>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</si>
  <si>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</si>
  <si>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</si>
  <si>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</si>
  <si>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</si>
  <si>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</si>
  <si>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</si>
  <si>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</si>
  <si>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</si>
  <si>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</si>
  <si>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</si>
  <si>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</si>
  <si>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</si>
  <si>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</si>
  <si>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</si>
  <si>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</si>
  <si>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</si>
  <si>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</si>
  <si>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</si>
  <si>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</si>
  <si>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</si>
  <si>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</si>
  <si>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</si>
  <si>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</si>
  <si>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</si>
  <si>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</si>
  <si>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</si>
  <si>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</si>
  <si>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</si>
  <si>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</si>
  <si>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</si>
  <si>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</si>
  <si>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</si>
  <si>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</si>
  <si>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</si>
  <si>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</si>
  <si>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</si>
  <si>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</si>
  <si>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</si>
  <si>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</si>
  <si>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</si>
  <si>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</si>
  <si>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</si>
  <si>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</si>
  <si>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</si>
  <si>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</si>
  <si>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</si>
  <si>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</si>
  <si>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</si>
  <si>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</si>
  <si>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</si>
  <si>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</si>
  <si>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</si>
  <si>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</si>
  <si>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</si>
  <si>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</si>
  <si>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</si>
  <si>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</si>
  <si>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</si>
  <si>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</si>
  <si>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</si>
  <si>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</si>
  <si>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</si>
  <si>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</si>
  <si>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</si>
  <si>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</si>
  <si>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</si>
  <si>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</si>
  <si>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</si>
  <si>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</si>
  <si>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</si>
  <si>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</si>
  <si>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</si>
  <si>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</si>
  <si>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</si>
  <si>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</si>
  <si>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</si>
  <si>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</si>
  <si>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</si>
  <si>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</si>
  <si>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</si>
  <si>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</si>
  <si>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</si>
  <si>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</si>
  <si>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</si>
  <si>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</si>
  <si>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</si>
  <si>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</si>
  <si>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</si>
  <si>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</si>
  <si>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</si>
  <si>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</si>
  <si>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</si>
  <si>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</si>
  <si>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</si>
  <si>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</si>
  <si>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</si>
  <si>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</si>
  <si>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</si>
  <si>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</si>
  <si>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</si>
  <si>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</si>
  <si>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</si>
  <si>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</si>
  <si>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</si>
  <si>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</si>
  <si>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</si>
  <si>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</si>
  <si>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</si>
  <si>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</si>
  <si>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</si>
  <si>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</si>
  <si>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</si>
  <si>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</si>
  <si>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</si>
  <si>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</si>
  <si>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</si>
  <si>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</si>
  <si>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</si>
  <si>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</si>
  <si>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</si>
  <si>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</si>
  <si>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</si>
  <si>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</si>
  <si>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</si>
  <si>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</si>
  <si>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</si>
  <si>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</si>
  <si>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</si>
  <si>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</si>
  <si>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</si>
  <si>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</si>
  <si>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</si>
  <si>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</si>
  <si>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</si>
  <si>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</si>
  <si>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</si>
  <si>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</si>
  <si>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</si>
  <si>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</si>
  <si>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</si>
  <si>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</si>
  <si>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</si>
  <si>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</si>
  <si>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</si>
  <si>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</si>
  <si>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</si>
  <si>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</si>
  <si>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</si>
  <si>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</si>
  <si>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</si>
  <si>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</si>
  <si>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</si>
  <si>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</si>
  <si>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</si>
  <si>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</si>
  <si>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</si>
  <si>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</si>
  <si>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</si>
  <si>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</si>
  <si>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</si>
  <si>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</si>
  <si>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</si>
  <si>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</si>
  <si>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</si>
  <si>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</si>
  <si>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</si>
  <si>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</si>
  <si>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</si>
  <si>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</si>
  <si>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</si>
  <si>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</si>
  <si>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</si>
  <si>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</si>
  <si>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</si>
  <si>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</si>
  <si>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</si>
  <si>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</si>
  <si>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</si>
  <si>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</si>
  <si>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</si>
  <si>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</si>
  <si>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</si>
  <si>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</si>
  <si>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</si>
  <si>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</si>
  <si>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</si>
  <si>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</si>
  <si>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</si>
  <si>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</si>
  <si>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</si>
  <si>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</si>
  <si>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</si>
  <si>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</si>
  <si>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</si>
  <si>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</si>
  <si>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</si>
  <si>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</si>
  <si>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</si>
  <si>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</si>
  <si>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</si>
  <si>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</si>
  <si>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</si>
  <si>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</si>
  <si>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</si>
  <si>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</si>
  <si>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</si>
  <si>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</si>
  <si>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</si>
  <si>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</si>
  <si>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</si>
  <si>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</si>
  <si>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</si>
  <si>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</si>
  <si>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</si>
  <si>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</si>
  <si>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</si>
  <si>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</si>
  <si>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</si>
  <si>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</si>
  <si>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</si>
  <si>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</si>
  <si>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</si>
  <si>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</si>
  <si>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</si>
  <si>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</si>
  <si>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</si>
  <si>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</si>
  <si>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</si>
  <si>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</si>
  <si>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</si>
  <si>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</si>
  <si>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</si>
  <si>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</si>
  <si>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</si>
  <si>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</si>
  <si>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</si>
  <si>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</si>
  <si>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</si>
  <si>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</si>
  <si>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</si>
  <si>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</si>
  <si>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</si>
  <si>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</si>
  <si>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</si>
  <si>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</si>
  <si>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</si>
  <si>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</si>
  <si>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</si>
  <si>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</si>
  <si>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</si>
  <si>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</si>
  <si>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</si>
  <si>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</si>
  <si>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</si>
  <si>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</si>
  <si>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</si>
  <si>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</si>
  <si>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</si>
  <si>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</si>
  <si>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</si>
  <si>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</si>
  <si>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</si>
  <si>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</si>
  <si>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</si>
  <si>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</si>
  <si>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</si>
  <si>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</si>
  <si>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</si>
  <si>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</si>
  <si>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</si>
  <si>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</si>
  <si>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</si>
  <si>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</si>
  <si>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</si>
  <si>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</si>
  <si>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</si>
  <si>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</si>
  <si>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</si>
  <si>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</si>
  <si>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</si>
  <si>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</si>
  <si>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</si>
  <si>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</si>
  <si>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</si>
  <si>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</si>
  <si>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</si>
  <si>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</si>
  <si>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</si>
  <si>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</si>
  <si>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</si>
  <si>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</si>
  <si>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</si>
  <si>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</si>
  <si>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</si>
  <si>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</si>
  <si>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</si>
  <si>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</si>
  <si>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</si>
  <si>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</si>
  <si>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</si>
  <si>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</si>
  <si>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</si>
  <si>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</si>
  <si>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</si>
  <si>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</si>
  <si>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</si>
  <si>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</si>
  <si>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</si>
  <si>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</si>
  <si>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</si>
  <si>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</si>
  <si>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</si>
  <si>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</si>
  <si>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</si>
  <si>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</si>
  <si>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</si>
  <si>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</si>
  <si>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</si>
  <si>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</si>
  <si>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</si>
  <si>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</si>
  <si>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</si>
  <si>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</si>
  <si>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</si>
  <si>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</si>
  <si>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</si>
  <si>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</si>
  <si>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</si>
  <si>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</si>
  <si>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</si>
  <si>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</si>
  <si>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</si>
  <si>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</si>
  <si>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</si>
  <si>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</si>
  <si>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</si>
  <si>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</si>
  <si>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</si>
  <si>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</si>
  <si>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</si>
  <si>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</si>
  <si>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</si>
  <si>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</si>
  <si>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</si>
  <si>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</si>
  <si>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</si>
  <si>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</si>
  <si>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</si>
  <si>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</si>
  <si>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</si>
  <si>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</si>
  <si>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</si>
  <si>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</si>
  <si>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</si>
  <si>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</si>
  <si>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</si>
  <si>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</si>
  <si>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</si>
  <si>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</si>
  <si>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</si>
  <si>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</si>
  <si>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</si>
  <si>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</si>
  <si>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</si>
  <si>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</si>
  <si>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</si>
  <si>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</si>
  <si>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</si>
  <si>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</si>
  <si>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</si>
  <si>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</si>
  <si>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</si>
  <si>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</si>
  <si>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</si>
  <si>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</si>
  <si>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</si>
  <si>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</si>
  <si>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</si>
  <si>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</si>
  <si>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</si>
  <si>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</si>
  <si>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</si>
  <si>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</si>
  <si>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</si>
  <si>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</si>
  <si>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</si>
  <si>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</si>
  <si>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</si>
  <si>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</si>
  <si>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</si>
  <si>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</si>
  <si>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</si>
  <si>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</si>
  <si>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</si>
  <si>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</si>
  <si>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</si>
  <si>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</si>
  <si>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</si>
  <si>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</si>
  <si>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</si>
  <si>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</si>
  <si>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</si>
  <si>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</si>
  <si>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</si>
  <si>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</si>
  <si>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</si>
  <si>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</si>
  <si>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</si>
  <si>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</si>
  <si>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</si>
  <si>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</si>
  <si>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</si>
  <si>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</si>
  <si>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</si>
  <si>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</si>
  <si>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</si>
  <si>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</si>
  <si>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</si>
  <si>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</si>
  <si>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</si>
  <si>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</si>
  <si>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</si>
  <si>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</si>
  <si>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</si>
  <si>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</si>
  <si>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</si>
  <si>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</si>
  <si>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</si>
  <si>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</si>
  <si>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</si>
  <si>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</si>
  <si>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</si>
  <si>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</si>
  <si>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</si>
  <si>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</si>
  <si>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</si>
  <si>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</si>
  <si>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</si>
  <si>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</si>
  <si>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</si>
  <si>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</si>
  <si>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</si>
  <si>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</si>
  <si>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</si>
  <si>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</si>
  <si>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</si>
  <si>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</si>
  <si>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</si>
  <si>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</si>
  <si>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</si>
  <si>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</si>
  <si>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</si>
  <si>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</si>
  <si>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</si>
  <si>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</si>
  <si>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</si>
  <si>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</si>
  <si>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</si>
  <si>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</si>
  <si>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</si>
  <si>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</si>
  <si>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</si>
  <si>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</si>
  <si>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</si>
  <si>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</si>
  <si>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</si>
  <si>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</si>
  <si>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</si>
  <si>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</si>
  <si>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</si>
  <si>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</si>
  <si>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</si>
  <si>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</si>
  <si>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</si>
  <si>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</si>
  <si>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</si>
  <si>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</si>
  <si>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</si>
  <si>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</si>
  <si>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</si>
  <si>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</si>
  <si>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</si>
  <si>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</si>
  <si>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</si>
  <si>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</si>
  <si>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</si>
  <si>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</si>
  <si>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</si>
  <si>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</si>
  <si>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</si>
  <si>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</si>
  <si>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</si>
  <si>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</si>
  <si>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</si>
  <si>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</si>
  <si>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</si>
  <si>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</si>
  <si>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</si>
  <si>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</si>
  <si>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</si>
  <si>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</si>
  <si>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</si>
  <si>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</si>
  <si>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</si>
  <si>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</si>
  <si>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</si>
  <si>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</si>
  <si>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</si>
  <si>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</si>
  <si>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</si>
  <si>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</si>
  <si>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</si>
  <si>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</si>
  <si>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</si>
  <si>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</si>
  <si>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</si>
  <si>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</si>
  <si>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</si>
  <si>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</si>
  <si>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</si>
  <si>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</si>
  <si>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</si>
  <si>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</si>
  <si>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</si>
  <si>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</si>
  <si>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</si>
  <si>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</si>
  <si>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</si>
  <si>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</si>
  <si>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</si>
  <si>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</si>
  <si>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</si>
  <si>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</si>
  <si>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</si>
  <si>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</si>
  <si>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</si>
  <si>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</si>
  <si>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</si>
  <si>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</si>
  <si>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</si>
  <si>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</si>
  <si>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</si>
  <si>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</si>
  <si>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</si>
  <si>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</si>
  <si>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</si>
  <si>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</si>
  <si>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</si>
  <si>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</si>
  <si>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</si>
  <si>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</si>
  <si>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</si>
  <si>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</si>
  <si>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</si>
  <si>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</si>
  <si>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</si>
  <si>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</si>
  <si>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</si>
  <si>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</si>
  <si>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</si>
  <si>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</si>
  <si>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</si>
  <si>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</si>
  <si>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</si>
  <si>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</si>
  <si>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</si>
  <si>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</si>
  <si>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</si>
  <si>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</si>
  <si>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</si>
  <si>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</si>
  <si>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</si>
  <si>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</si>
  <si>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</si>
  <si>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</si>
  <si>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</si>
  <si>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</si>
  <si>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</si>
  <si>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</si>
  <si>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</si>
  <si>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</si>
  <si>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</si>
  <si>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</si>
  <si>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</si>
  <si>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</si>
  <si>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</si>
  <si>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</si>
  <si>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</si>
  <si>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</si>
  <si>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</si>
  <si>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</si>
  <si>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</si>
  <si>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</si>
  <si>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</si>
  <si>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</si>
  <si>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</si>
  <si>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</si>
  <si>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</si>
  <si>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</si>
  <si>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</si>
  <si>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</si>
  <si>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</si>
  <si>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</si>
  <si>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</si>
  <si>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</si>
  <si>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</si>
  <si>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</si>
  <si>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</si>
  <si>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</si>
  <si>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</si>
  <si>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</si>
  <si>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</si>
  <si>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</si>
  <si>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</si>
  <si>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</si>
  <si>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</si>
  <si>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</si>
  <si>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</si>
  <si>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</si>
  <si>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</si>
  <si>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</si>
  <si>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</si>
  <si>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</si>
  <si>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</si>
  <si>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</si>
  <si>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</si>
  <si>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</si>
  <si>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</si>
  <si>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</si>
  <si>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</si>
  <si>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</si>
  <si>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</si>
  <si>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</si>
  <si>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</si>
  <si>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</si>
  <si>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</si>
  <si>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</si>
  <si>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</si>
  <si>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</si>
  <si>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</si>
  <si>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</si>
  <si>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</si>
  <si>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</si>
  <si>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</si>
  <si>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</si>
  <si>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</si>
  <si>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</si>
  <si>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</si>
  <si>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</si>
  <si>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</si>
  <si>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</si>
  <si>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</si>
  <si>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</si>
  <si>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</si>
  <si>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</si>
  <si>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</si>
  <si>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</si>
  <si>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</si>
  <si>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</si>
  <si>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</si>
  <si>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</si>
  <si>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</si>
  <si>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</si>
  <si>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</si>
  <si>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</si>
  <si>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</si>
  <si>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</si>
  <si>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</si>
  <si>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</si>
  <si>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</si>
  <si>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</si>
  <si>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</si>
  <si>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</si>
  <si>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</si>
  <si>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</si>
  <si>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</si>
  <si>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</si>
  <si>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</si>
  <si>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</si>
  <si>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</si>
  <si>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</si>
  <si>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</si>
  <si>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</si>
  <si>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</si>
  <si>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</si>
  <si>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</si>
  <si>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</si>
  <si>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</si>
  <si>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</si>
  <si>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</si>
  <si>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</si>
  <si>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</si>
  <si>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</si>
  <si>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</si>
  <si>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</si>
  <si>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</si>
  <si>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</si>
  <si>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</si>
  <si>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</si>
  <si>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</si>
  <si>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</si>
  <si>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</si>
  <si>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</si>
  <si>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</si>
  <si>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</si>
  <si>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</si>
  <si>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</si>
  <si>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</si>
  <si>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</si>
  <si>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</si>
  <si>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</si>
  <si>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</si>
  <si>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</si>
  <si>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</si>
  <si>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</si>
  <si>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</si>
  <si>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</si>
  <si>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</si>
  <si>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</si>
  <si>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</si>
  <si>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</si>
  <si>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</si>
  <si>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</si>
  <si>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</si>
  <si>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</si>
  <si>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</si>
  <si>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</si>
  <si>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</si>
  <si>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</si>
  <si>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</si>
  <si>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</si>
  <si>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</si>
  <si>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</si>
  <si>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</si>
  <si>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</si>
  <si>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</si>
  <si>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</si>
  <si>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</si>
  <si>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</si>
  <si>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</si>
  <si>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</si>
  <si>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</si>
  <si>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</si>
  <si>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</si>
  <si>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</si>
  <si>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</si>
  <si>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</si>
  <si>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</si>
  <si>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</si>
  <si>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</si>
  <si>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</si>
  <si>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</si>
  <si>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</si>
  <si>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</si>
  <si>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</si>
  <si>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</si>
  <si>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</si>
  <si>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</si>
  <si>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</si>
  <si>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</si>
  <si>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</si>
  <si>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</si>
  <si>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</si>
  <si>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</si>
  <si>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</si>
  <si>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</si>
  <si>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</si>
  <si>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</si>
  <si>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</si>
  <si>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</si>
  <si>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</si>
  <si>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</si>
  <si>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</si>
  <si>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</si>
  <si>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</si>
  <si>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</si>
  <si>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</si>
  <si>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</si>
  <si>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</si>
  <si>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</si>
  <si>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</si>
  <si>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</si>
  <si>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</si>
  <si>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</si>
  <si>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</si>
  <si>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</si>
  <si>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</si>
  <si>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</si>
  <si>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</si>
  <si>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</si>
  <si>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</si>
  <si>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</si>
  <si>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</si>
  <si>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</si>
  <si>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</si>
  <si>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</si>
  <si>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</si>
  <si>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</si>
  <si>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</si>
  <si>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</si>
  <si>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</si>
  <si>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</si>
  <si>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</si>
  <si>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</si>
  <si>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</si>
  <si>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</si>
  <si>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</si>
  <si>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</si>
  <si>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</si>
  <si>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</si>
  <si>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</si>
  <si>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</si>
  <si>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</si>
  <si>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</si>
  <si>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</si>
  <si>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</si>
  <si>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</si>
  <si>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</si>
  <si>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</si>
  <si>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</si>
  <si>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</si>
  <si>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</si>
  <si>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</si>
  <si>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</si>
  <si>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</si>
  <si>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</si>
  <si>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</si>
  <si>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</si>
  <si>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</si>
  <si>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</si>
  <si>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</si>
  <si>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</si>
  <si>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</si>
  <si>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</si>
  <si>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</si>
  <si>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</si>
  <si>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</si>
  <si>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</si>
  <si>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</si>
  <si>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</si>
  <si>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</si>
  <si>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</si>
  <si>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</si>
  <si>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</si>
  <si>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</si>
  <si>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</si>
  <si>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</si>
  <si>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</si>
  <si>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</si>
  <si>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</si>
  <si>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</si>
  <si>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</si>
  <si>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</si>
  <si>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</si>
  <si>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</si>
  <si>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</si>
  <si>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</si>
  <si>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</si>
  <si>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</si>
  <si>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</si>
  <si>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</si>
  <si>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</si>
  <si>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</si>
  <si>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</si>
  <si>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</si>
  <si>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</si>
  <si>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</si>
  <si>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</si>
  <si>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</si>
  <si>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</si>
  <si>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</si>
  <si>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</si>
  <si>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</si>
  <si>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</si>
  <si>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</si>
  <si>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</si>
  <si>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</si>
  <si>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</si>
  <si>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</si>
  <si>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</si>
  <si>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</si>
  <si>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</si>
  <si>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</si>
  <si>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</si>
  <si>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</si>
  <si>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</si>
  <si>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</si>
  <si>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</si>
  <si>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</si>
  <si>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</si>
  <si>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</si>
  <si>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</si>
  <si>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</si>
  <si>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</si>
  <si>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</si>
  <si>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</si>
  <si>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</si>
  <si>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</si>
  <si>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</si>
  <si>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</si>
  <si>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</si>
  <si>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</si>
  <si>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</si>
  <si>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</si>
  <si>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</si>
  <si>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</si>
  <si>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</si>
  <si>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</si>
  <si>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</si>
  <si>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</si>
  <si>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</si>
  <si>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</si>
  <si>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</si>
  <si>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</si>
  <si>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</si>
  <si>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</si>
  <si>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</si>
  <si>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</si>
  <si>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</si>
  <si>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</si>
  <si>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</si>
  <si>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</si>
  <si>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</si>
  <si>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</si>
  <si>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</si>
  <si>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</si>
  <si>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</si>
  <si>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</si>
  <si>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</si>
  <si>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</si>
  <si>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</si>
  <si>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</si>
  <si>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</si>
  <si>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</si>
  <si>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</si>
  <si>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</si>
  <si>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</si>
  <si>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</si>
  <si>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</si>
  <si>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</si>
  <si>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</si>
  <si>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</si>
  <si>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</si>
  <si>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</si>
  <si>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</si>
  <si>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</si>
  <si>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</si>
  <si>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</si>
  <si>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</si>
  <si>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</si>
  <si>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</si>
  <si>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</si>
  <si>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</si>
  <si>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</si>
  <si>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</si>
  <si>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</si>
  <si>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</si>
  <si>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</si>
  <si>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</si>
  <si>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</si>
  <si>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</si>
  <si>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</si>
  <si>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</si>
  <si>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</si>
  <si>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</si>
  <si>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</si>
  <si>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</si>
  <si>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</si>
  <si>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</si>
  <si>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</si>
  <si>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</si>
  <si>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</si>
  <si>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</si>
  <si>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</si>
  <si>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</si>
  <si>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</si>
  <si>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</si>
  <si>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</si>
  <si>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</si>
  <si>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</si>
  <si>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</si>
  <si>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</si>
  <si>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</si>
  <si>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</si>
  <si>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</si>
  <si>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</si>
  <si>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</si>
  <si>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</si>
  <si>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</si>
  <si>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</si>
  <si>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</si>
  <si>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</si>
  <si>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</si>
  <si>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</si>
  <si>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</si>
  <si>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</si>
  <si>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</si>
  <si>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</si>
  <si>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</si>
  <si>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</si>
  <si>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</si>
  <si>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</si>
  <si>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</si>
  <si>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</si>
  <si>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</si>
  <si>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</si>
  <si>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</si>
  <si>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</si>
  <si>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</si>
  <si>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</si>
  <si>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</si>
  <si>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</si>
  <si>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</si>
  <si>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</si>
  <si>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</si>
  <si>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</si>
  <si>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</si>
  <si>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</si>
  <si>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</si>
  <si>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</si>
  <si>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</si>
  <si>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</si>
  <si>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</si>
  <si>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</si>
  <si>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</si>
  <si>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</si>
  <si>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</si>
  <si>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</si>
  <si>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</si>
  <si>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</si>
  <si>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</si>
  <si>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</si>
  <si>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</si>
  <si>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</si>
  <si>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</si>
  <si>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</si>
  <si>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</si>
  <si>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</si>
  <si>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</si>
  <si>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</si>
  <si>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</si>
  <si>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</si>
  <si>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</si>
  <si>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</si>
  <si>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</si>
  <si>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</si>
  <si>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</si>
  <si>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</si>
  <si>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</si>
  <si>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</si>
  <si>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</si>
  <si>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</si>
  <si>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</si>
  <si>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</si>
  <si>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</si>
  <si>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</si>
  <si>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</si>
  <si>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</si>
  <si>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</si>
  <si>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</si>
  <si>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</si>
  <si>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</si>
  <si>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</si>
  <si>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</si>
  <si>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</si>
  <si>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</si>
  <si>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</si>
  <si>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</si>
  <si>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</si>
  <si>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</si>
  <si>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</si>
  <si>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</si>
  <si>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</si>
  <si>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</si>
  <si>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</si>
  <si>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</si>
  <si>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</si>
  <si>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</si>
  <si>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</si>
  <si>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</si>
  <si>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</si>
  <si>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</si>
  <si>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</si>
  <si>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</si>
  <si>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</si>
  <si>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</si>
  <si>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</si>
  <si>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</si>
  <si>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</si>
  <si>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</si>
  <si>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</si>
  <si>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</si>
  <si>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</si>
  <si>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</si>
  <si>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</si>
  <si>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</si>
  <si>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</si>
  <si>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</si>
  <si>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</si>
  <si>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</si>
  <si>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</si>
  <si>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</si>
  <si>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</si>
  <si>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</si>
  <si>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</si>
  <si>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</si>
  <si>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</si>
  <si>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</si>
  <si>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</si>
  <si>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</si>
  <si>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</si>
  <si>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</si>
  <si>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</si>
  <si>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</si>
  <si>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</si>
  <si>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</si>
  <si>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</si>
  <si>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</si>
  <si>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</si>
  <si>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</si>
  <si>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</si>
  <si>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</si>
  <si>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</si>
  <si>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</si>
  <si>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</si>
  <si>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</si>
  <si>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</si>
  <si>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</si>
  <si>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</si>
  <si>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</si>
  <si>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</si>
  <si>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</si>
  <si>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</si>
  <si>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</si>
  <si>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</si>
  <si>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</si>
  <si>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</si>
  <si>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</si>
  <si>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</si>
  <si>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</si>
  <si>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</si>
  <si>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</si>
  <si>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</si>
  <si>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</si>
  <si>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</si>
  <si>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</si>
  <si>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</si>
  <si>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</si>
  <si>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</si>
  <si>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</si>
  <si>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</si>
  <si>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</si>
  <si>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</si>
  <si>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</si>
  <si>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</si>
  <si>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</si>
  <si>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</si>
  <si>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</si>
  <si>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</si>
  <si>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</si>
  <si>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</si>
  <si>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</si>
  <si>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</si>
  <si>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</si>
  <si>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</si>
  <si>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</si>
  <si>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</si>
  <si>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</si>
  <si>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</si>
  <si>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</si>
  <si>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</si>
  <si>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</si>
  <si>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</si>
  <si>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</si>
  <si>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</si>
  <si>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</si>
  <si>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</si>
  <si>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</si>
  <si>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</si>
  <si>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</si>
  <si>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</si>
  <si>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</si>
  <si>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</si>
  <si>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</si>
  <si>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</si>
  <si>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</si>
  <si>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</si>
  <si>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</si>
  <si>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</si>
  <si>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</si>
  <si>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</si>
  <si>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</si>
  <si>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</si>
  <si>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</si>
  <si>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</si>
  <si>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</si>
  <si>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</si>
  <si>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</si>
  <si>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</si>
  <si>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</si>
  <si>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</si>
  <si>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</si>
  <si>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</si>
  <si>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</si>
  <si>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</si>
  <si>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</si>
  <si>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</si>
  <si>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</si>
  <si>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</si>
  <si>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</si>
  <si>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</si>
  <si>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</si>
  <si>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</si>
  <si>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</si>
  <si>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</si>
  <si>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</si>
  <si>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</si>
  <si>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</si>
  <si>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</si>
  <si>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</si>
  <si>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</si>
  <si>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</si>
  <si>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</si>
  <si>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</si>
  <si>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</si>
  <si>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</si>
  <si>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</si>
  <si>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</si>
  <si>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</si>
  <si>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</si>
  <si>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</si>
  <si>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</si>
  <si>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</si>
  <si>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</si>
  <si>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</si>
  <si>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</si>
  <si>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</si>
  <si>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</si>
  <si>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</si>
  <si>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</si>
  <si>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</si>
  <si>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</si>
  <si>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</si>
  <si>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</si>
  <si>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</si>
  <si>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</si>
  <si>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</si>
  <si>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</si>
  <si>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</si>
  <si>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</si>
  <si>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</si>
  <si>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</si>
  <si>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</si>
  <si>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</si>
  <si>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</si>
  <si>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</si>
  <si>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</si>
  <si>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</si>
  <si>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</si>
  <si>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</si>
  <si>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</si>
  <si>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</si>
  <si>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</si>
  <si>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</si>
  <si>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</si>
  <si>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</si>
  <si>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</si>
  <si>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</si>
  <si>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</si>
  <si>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</si>
  <si>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</si>
  <si>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</si>
  <si>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</si>
  <si>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</si>
  <si>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</si>
  <si>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</si>
  <si>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</si>
  <si>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</si>
  <si>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</si>
  <si>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</si>
  <si>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</si>
  <si>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</si>
  <si>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</si>
  <si>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</si>
  <si>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</si>
  <si>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</si>
  <si>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</si>
  <si>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</si>
  <si>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</si>
  <si>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</si>
  <si>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</si>
  <si>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</si>
  <si>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</si>
  <si>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</si>
  <si>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</si>
  <si>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</si>
  <si>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</si>
  <si>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</si>
  <si>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</si>
  <si>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</si>
  <si>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</si>
  <si>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</si>
  <si>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</si>
  <si>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</si>
  <si>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</si>
  <si>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</si>
  <si>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</si>
  <si>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</si>
  <si>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</si>
  <si>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</si>
  <si>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</si>
  <si>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</si>
  <si>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</si>
  <si>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</si>
  <si>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</si>
  <si>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</si>
  <si>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</si>
  <si>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</si>
  <si>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</si>
  <si>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</si>
  <si>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</si>
  <si>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</si>
  <si>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</si>
  <si>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</si>
  <si>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</si>
  <si>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</si>
  <si>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</si>
  <si>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</si>
  <si>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</si>
  <si>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</si>
  <si>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</si>
  <si>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</si>
  <si>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</si>
  <si>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</si>
  <si>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</si>
  <si>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</si>
  <si>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</si>
  <si>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</si>
  <si>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</si>
  <si>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</si>
  <si>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</si>
  <si>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</si>
  <si>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</si>
  <si>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</si>
  <si>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</si>
  <si>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</si>
  <si>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</si>
  <si>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</si>
  <si>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</si>
  <si>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</si>
  <si>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</si>
  <si>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</si>
  <si>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</si>
  <si>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</si>
  <si>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</si>
  <si>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</si>
  <si>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</si>
  <si>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</si>
  <si>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</si>
  <si>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</si>
  <si>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</si>
  <si>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</si>
  <si>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</si>
  <si>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</si>
  <si>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</si>
  <si>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</si>
  <si>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</si>
  <si>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</si>
  <si>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</si>
  <si>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</si>
  <si>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</si>
  <si>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</si>
  <si>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</si>
  <si>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</si>
  <si>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</si>
  <si>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</si>
  <si>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</si>
  <si>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</si>
  <si>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</si>
  <si>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</si>
  <si>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</si>
  <si>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</si>
  <si>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</si>
  <si>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</si>
  <si>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</si>
  <si>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</si>
  <si>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</si>
  <si>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</si>
  <si>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</si>
  <si>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</si>
  <si>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</si>
  <si>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</si>
  <si>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</si>
  <si>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</si>
  <si>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</si>
  <si>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</si>
  <si>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</si>
  <si>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</si>
  <si>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</si>
  <si>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</si>
  <si>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</si>
  <si>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</si>
  <si>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</si>
  <si>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</si>
  <si>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</si>
  <si>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</si>
  <si>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</si>
  <si>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</si>
  <si>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</si>
  <si>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</si>
  <si>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</si>
  <si>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</si>
  <si>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</si>
  <si>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</si>
  <si>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</si>
  <si>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</si>
  <si>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</si>
  <si>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</si>
  <si>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</si>
  <si>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</si>
  <si>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</si>
  <si>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</si>
  <si>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</si>
  <si>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</si>
  <si>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</si>
  <si>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</si>
  <si>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</si>
  <si>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</si>
  <si>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</si>
  <si>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</si>
  <si>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</si>
  <si>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</si>
  <si>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</si>
  <si>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</si>
  <si>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</si>
  <si>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</si>
  <si>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</si>
  <si>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</si>
  <si>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</si>
  <si>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</si>
  <si>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</si>
  <si>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</si>
  <si>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</si>
  <si>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</si>
  <si>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</si>
  <si>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</si>
  <si>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</si>
  <si>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</si>
  <si>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</si>
  <si>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</si>
  <si>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</si>
  <si>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</si>
  <si>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</si>
  <si>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</si>
  <si>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</si>
  <si>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</si>
  <si>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</si>
  <si>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</si>
  <si>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</si>
  <si>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</si>
  <si>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</si>
  <si>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</si>
  <si>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</si>
  <si>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</si>
  <si>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</si>
  <si>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</si>
  <si>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</si>
  <si>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</si>
  <si>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</si>
  <si>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</si>
  <si>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</si>
  <si>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</si>
  <si>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</si>
  <si>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</si>
  <si>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</si>
  <si>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</si>
  <si>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</si>
  <si>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</si>
  <si>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</si>
  <si>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</si>
  <si>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</si>
  <si>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</si>
  <si>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</si>
  <si>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</si>
  <si>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</si>
  <si>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</si>
  <si>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</si>
  <si>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</si>
  <si>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</si>
  <si>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</si>
  <si>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</si>
  <si>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</si>
  <si>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</si>
  <si>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</si>
  <si>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</si>
  <si>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</si>
  <si>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</si>
  <si>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</si>
  <si>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</si>
  <si>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</si>
  <si>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</si>
  <si>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</si>
  <si>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</si>
  <si>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</si>
  <si>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</si>
  <si>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</si>
  <si>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</si>
  <si>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</si>
  <si>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</si>
  <si>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</si>
  <si>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</si>
  <si>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</si>
  <si>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</si>
  <si>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</si>
  <si>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</si>
  <si>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</si>
  <si>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</si>
  <si>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</si>
  <si>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</si>
  <si>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</si>
  <si>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</si>
  <si>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</si>
  <si>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</si>
  <si>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</si>
  <si>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</si>
  <si>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</si>
  <si>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</si>
  <si>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</si>
  <si>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</si>
  <si>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</si>
  <si>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</si>
  <si>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</si>
  <si>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</si>
  <si>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</si>
  <si>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</si>
  <si>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</si>
  <si>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</si>
  <si>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</si>
  <si>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</si>
  <si>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</si>
  <si>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</si>
  <si>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</si>
  <si>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</si>
  <si>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</si>
  <si>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</si>
  <si>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</si>
  <si>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</si>
  <si>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</si>
  <si>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</si>
  <si>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</si>
  <si>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</si>
  <si>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</si>
  <si>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</si>
  <si>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</si>
  <si>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</si>
  <si>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</si>
  <si>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</si>
  <si>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</si>
  <si>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</si>
  <si>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</si>
  <si>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</si>
  <si>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</si>
  <si>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</si>
  <si>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</si>
  <si>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</si>
  <si>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</si>
  <si>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</si>
  <si>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</si>
  <si>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</si>
  <si>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</si>
  <si>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</si>
  <si>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</si>
  <si>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</si>
  <si>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</si>
  <si>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</si>
  <si>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</si>
  <si>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</si>
  <si>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</si>
  <si>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</si>
  <si>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</si>
  <si>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</si>
  <si>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</si>
  <si>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</si>
  <si>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</si>
  <si>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</si>
  <si>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</si>
  <si>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</si>
  <si>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</si>
  <si>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</si>
  <si>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</si>
  <si>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</si>
  <si>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</si>
  <si>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</si>
  <si>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</si>
  <si>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</si>
  <si>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</si>
  <si>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</si>
  <si>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</si>
  <si>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</si>
  <si>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</si>
  <si>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</si>
  <si>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</si>
  <si>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</si>
  <si>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</si>
  <si>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</si>
  <si>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</si>
  <si>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</si>
  <si>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</si>
  <si>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</si>
  <si>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</si>
  <si>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</si>
  <si>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</si>
  <si>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</si>
  <si>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</si>
  <si>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</si>
  <si>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</si>
  <si>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</si>
  <si>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</si>
  <si>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</si>
  <si>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</si>
  <si>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</si>
  <si>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</si>
  <si>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</si>
  <si>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</si>
  <si>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</si>
  <si>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</si>
  <si>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</si>
  <si>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</si>
  <si>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</si>
  <si>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</si>
  <si>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</si>
  <si>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</si>
  <si>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</si>
  <si>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</si>
  <si>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</si>
  <si>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</si>
  <si>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</si>
  <si>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</si>
  <si>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</si>
  <si>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</si>
  <si>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</si>
  <si>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</si>
  <si>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</si>
  <si>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</si>
  <si>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</si>
  <si>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</si>
  <si>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</si>
  <si>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</si>
  <si>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</si>
  <si>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</si>
  <si>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</si>
  <si>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</si>
  <si>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</si>
  <si>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</si>
  <si>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</si>
  <si>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</si>
  <si>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</si>
  <si>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</si>
  <si>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</si>
  <si>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</si>
  <si>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</si>
  <si>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</si>
  <si>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</si>
  <si>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</si>
  <si>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</si>
  <si>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</si>
  <si>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</si>
  <si>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</si>
  <si>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</si>
  <si>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</si>
  <si>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</si>
  <si>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</si>
  <si>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</si>
  <si>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</si>
  <si>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</si>
  <si>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</si>
  <si>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</si>
  <si>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</si>
  <si>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</si>
  <si>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</si>
  <si>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</si>
  <si>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</si>
  <si>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</si>
  <si>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</si>
  <si>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</si>
  <si>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</si>
  <si>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</si>
  <si>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</si>
  <si>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</si>
  <si>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</si>
  <si>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</si>
  <si>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</si>
  <si>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</si>
  <si>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</si>
  <si>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</si>
  <si>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</si>
  <si>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</si>
  <si>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</si>
  <si>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</si>
  <si>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</si>
  <si>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</si>
  <si>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</si>
  <si>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</si>
  <si>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</si>
  <si>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</si>
  <si>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</si>
  <si>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</si>
  <si>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</si>
  <si>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</si>
  <si>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</si>
  <si>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</si>
  <si>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</si>
  <si>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</si>
  <si>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</si>
  <si>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</si>
  <si>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</si>
  <si>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</si>
  <si>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</si>
  <si>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</si>
  <si>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</si>
  <si>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</si>
  <si>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</si>
  <si>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</si>
  <si>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</si>
  <si>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</si>
  <si>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</si>
  <si>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</si>
  <si>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</si>
  <si>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</si>
  <si>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</si>
  <si>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</si>
  <si>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</si>
  <si>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</si>
  <si>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</si>
  <si>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</si>
  <si>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</si>
  <si>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</si>
  <si>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</si>
  <si>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</si>
  <si>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</si>
  <si>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</si>
  <si>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</si>
  <si>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</si>
  <si>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</si>
  <si>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</si>
  <si>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</si>
  <si>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</si>
  <si>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</si>
  <si>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</si>
  <si>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</si>
  <si>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</si>
  <si>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</si>
  <si>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</si>
  <si>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</si>
  <si>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</si>
  <si>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</si>
  <si>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</si>
  <si>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</si>
  <si>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</si>
  <si>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</si>
  <si>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</si>
  <si>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</si>
  <si>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</si>
  <si>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</si>
  <si>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</si>
  <si>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</si>
  <si>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</si>
  <si>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</si>
  <si>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</si>
  <si>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</si>
  <si>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</si>
  <si>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</si>
  <si>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</si>
  <si>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</si>
  <si>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</si>
  <si>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</si>
  <si>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</si>
  <si>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</si>
  <si>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</si>
  <si>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</si>
  <si>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</si>
  <si>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</si>
  <si>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</si>
  <si>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</si>
  <si>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</si>
  <si>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</si>
  <si>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</si>
  <si>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</si>
  <si>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</si>
  <si>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</si>
  <si>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</si>
  <si>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</si>
  <si>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</si>
  <si>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</si>
  <si>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</si>
  <si>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</si>
  <si>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</si>
  <si>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</si>
  <si>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</si>
  <si>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</si>
  <si>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</si>
  <si>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</si>
  <si>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</si>
  <si>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</si>
  <si>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</si>
  <si>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</si>
  <si>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</si>
  <si>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</si>
  <si>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</si>
  <si>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</si>
  <si>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</si>
  <si>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</si>
  <si>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</si>
  <si>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</si>
  <si>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</si>
  <si>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</si>
  <si>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</si>
  <si>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</si>
  <si>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</si>
  <si>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</si>
  <si>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</si>
  <si>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</si>
  <si>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</si>
  <si>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</si>
  <si>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</si>
  <si>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</si>
  <si>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</si>
  <si>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</si>
  <si>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</si>
  <si>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</si>
  <si>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</si>
  <si>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</si>
  <si>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</si>
  <si>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</si>
  <si>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</si>
  <si>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</si>
  <si>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</si>
  <si>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</si>
  <si>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</si>
  <si>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</si>
  <si>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</si>
  <si>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</si>
  <si>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</si>
  <si>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</si>
  <si>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</si>
  <si>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</si>
  <si>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</si>
  <si>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</si>
  <si>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</si>
  <si>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</si>
  <si>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</si>
  <si>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</si>
  <si>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</si>
  <si>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</si>
  <si>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</si>
  <si>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</si>
  <si>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</si>
  <si>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</si>
  <si>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</si>
  <si>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</si>
  <si>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</si>
  <si>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</si>
  <si>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</si>
  <si>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</si>
  <si>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</si>
  <si>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</si>
  <si>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</si>
  <si>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</si>
  <si>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</si>
  <si>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</si>
  <si>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</si>
  <si>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</si>
  <si>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</si>
  <si>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</si>
  <si>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</si>
  <si>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</si>
  <si>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</si>
  <si>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</si>
  <si>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</si>
  <si>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</si>
  <si>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</si>
  <si>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</si>
  <si>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</si>
  <si>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</si>
  <si>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</si>
  <si>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</si>
  <si>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</si>
  <si>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</si>
  <si>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</si>
  <si>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</si>
  <si>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</si>
  <si>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</si>
  <si>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</si>
  <si>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</si>
  <si>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</si>
  <si>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</si>
  <si>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</si>
  <si>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</si>
  <si>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</si>
  <si>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</si>
  <si>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</si>
  <si>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</si>
  <si>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</si>
  <si>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</si>
  <si>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</si>
  <si>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</si>
  <si>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</si>
  <si>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</si>
  <si>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</si>
  <si>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</si>
  <si>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</si>
  <si>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</si>
  <si>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</si>
  <si>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</si>
  <si>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</si>
  <si>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</si>
  <si>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</si>
  <si>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</si>
  <si>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</si>
  <si>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</si>
  <si>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</si>
  <si>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</si>
  <si>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</si>
  <si>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</si>
  <si>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</si>
  <si>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</si>
  <si>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</si>
  <si>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</si>
  <si>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</si>
  <si>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</si>
  <si>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</si>
  <si>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</si>
  <si>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</si>
  <si>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</si>
  <si>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</si>
  <si>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</si>
  <si>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</si>
  <si>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</si>
  <si>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</si>
  <si>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</si>
  <si>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</si>
  <si>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</si>
  <si>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</si>
  <si>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</si>
  <si>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</si>
  <si>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</si>
  <si>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</si>
  <si>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</si>
  <si>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</si>
  <si>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</si>
  <si>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</si>
  <si>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</si>
  <si>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</si>
  <si>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</si>
  <si>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</si>
  <si>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</si>
  <si>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</si>
  <si>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</si>
  <si>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</si>
  <si>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</si>
  <si>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</si>
  <si>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</si>
  <si>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</si>
  <si>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</si>
  <si>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</si>
  <si>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</si>
  <si>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</si>
  <si>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</si>
  <si>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</si>
  <si>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</si>
  <si>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</si>
  <si>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</si>
  <si>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</si>
  <si>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</si>
  <si>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</si>
  <si>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</si>
  <si>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</si>
  <si>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</si>
  <si>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</si>
  <si>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</si>
  <si>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</si>
  <si>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</si>
  <si>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</si>
  <si>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</si>
  <si>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</si>
  <si>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</si>
  <si>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</si>
  <si>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</si>
  <si>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</si>
  <si>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</si>
  <si>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</si>
  <si>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</si>
  <si>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</si>
  <si>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</si>
  <si>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</si>
  <si>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</si>
  <si>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</si>
  <si>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</si>
  <si>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</si>
  <si>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</si>
  <si>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</si>
  <si>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</si>
  <si>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</si>
  <si>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</si>
  <si>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</si>
  <si>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</si>
  <si>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</si>
  <si>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</si>
  <si>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</si>
  <si>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</si>
  <si>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</si>
  <si>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</si>
  <si>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</si>
  <si>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</si>
  <si>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</si>
  <si>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</si>
  <si>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</si>
  <si>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</si>
  <si>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</si>
  <si>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</si>
  <si>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</si>
  <si>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</si>
  <si>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</si>
  <si>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</si>
  <si>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</si>
  <si>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</si>
  <si>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</si>
  <si>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</si>
  <si>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</si>
  <si>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</si>
  <si>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</si>
  <si>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</si>
  <si>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</si>
  <si>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</si>
  <si>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</si>
  <si>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</si>
  <si>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</si>
  <si>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</si>
  <si>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</si>
  <si>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</si>
  <si>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</si>
  <si>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</si>
  <si>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</si>
  <si>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</si>
  <si>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</si>
  <si>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</si>
  <si>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</si>
  <si>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</si>
  <si>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</si>
  <si>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</si>
  <si>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</si>
  <si>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</si>
  <si>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</si>
  <si>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</si>
  <si>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</si>
  <si>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</si>
  <si>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</si>
  <si>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</si>
  <si>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</si>
  <si>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</si>
  <si>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</si>
  <si>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</si>
  <si>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</si>
  <si>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</si>
  <si>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</si>
  <si>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</si>
  <si>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</si>
  <si>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</si>
  <si>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</si>
  <si>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</si>
  <si>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</si>
  <si>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</si>
  <si>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</si>
  <si>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</si>
  <si>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</si>
  <si>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</si>
  <si>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</si>
  <si>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</si>
  <si>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</si>
  <si>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</si>
  <si>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</si>
  <si>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</si>
  <si>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</si>
  <si>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</si>
  <si>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</si>
  <si>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</si>
  <si>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</si>
  <si>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</si>
  <si>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</si>
  <si>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</si>
  <si>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</si>
  <si>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</si>
  <si>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</si>
  <si>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</si>
  <si>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</si>
  <si>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</si>
  <si>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</si>
  <si>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</si>
  <si>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</si>
  <si>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</si>
  <si>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</si>
  <si>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</si>
  <si>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</si>
  <si>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</si>
  <si>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</si>
  <si>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</si>
  <si>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</si>
  <si>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</si>
  <si>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</si>
  <si>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</si>
  <si>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</si>
  <si>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</si>
  <si>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</si>
  <si>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</si>
  <si>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</si>
  <si>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</si>
  <si>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</si>
  <si>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</si>
  <si>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</si>
  <si>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</si>
  <si>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</si>
  <si>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</si>
  <si>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</si>
  <si>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</si>
  <si>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</si>
  <si>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</si>
  <si>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</si>
  <si>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</si>
  <si>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</si>
  <si>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</si>
  <si>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</si>
  <si>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</si>
  <si>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</si>
  <si>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</si>
  <si>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</si>
  <si>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</si>
  <si>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</si>
  <si>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</si>
  <si>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</si>
  <si>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</si>
  <si>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</si>
  <si>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</si>
  <si>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</si>
  <si>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</si>
  <si>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</si>
  <si>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</si>
  <si>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</si>
  <si>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</si>
  <si>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</si>
  <si>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</si>
  <si>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</si>
  <si>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</si>
  <si>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</si>
  <si>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</si>
  <si>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</si>
  <si>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</si>
  <si>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</si>
  <si>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</si>
  <si>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</si>
  <si>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</si>
  <si>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</si>
  <si>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</si>
  <si>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</si>
  <si>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</si>
  <si>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</si>
  <si>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</si>
  <si>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</si>
  <si>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</si>
  <si>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</si>
  <si>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</si>
  <si>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</si>
  <si>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</si>
  <si>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</si>
  <si>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</si>
  <si>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</si>
  <si>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</si>
  <si>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</si>
  <si>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</si>
  <si>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</si>
  <si>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</si>
  <si>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</si>
  <si>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</si>
  <si>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</si>
  <si>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</si>
  <si>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</si>
  <si>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</si>
  <si>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</si>
  <si>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</si>
  <si>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</si>
  <si>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</si>
  <si>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</si>
  <si>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</si>
  <si>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</si>
  <si>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</si>
  <si>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</si>
  <si>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</si>
  <si>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</si>
  <si>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</si>
  <si>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</si>
  <si>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</si>
  <si>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</si>
  <si>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</si>
  <si>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</si>
  <si>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</si>
  <si>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</si>
  <si>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</si>
  <si>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</si>
  <si>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</si>
  <si>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</si>
  <si>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</si>
  <si>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</si>
  <si>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</si>
  <si>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</si>
  <si>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</si>
  <si>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</si>
  <si>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</si>
  <si>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</si>
  <si>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</si>
  <si>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</si>
  <si>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</si>
  <si>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</si>
  <si>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</si>
  <si>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</si>
  <si>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</si>
  <si>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</si>
  <si>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</si>
  <si>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</si>
  <si>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</si>
  <si>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</si>
  <si>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</si>
  <si>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</si>
  <si>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</si>
  <si>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</si>
  <si>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</si>
  <si>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</si>
  <si>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</si>
  <si>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</si>
  <si>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</si>
  <si>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</si>
  <si>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</si>
  <si>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</si>
  <si>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</si>
  <si>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</si>
  <si>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</si>
  <si>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</si>
  <si>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</si>
  <si>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</si>
  <si>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</si>
  <si>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</si>
  <si>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</si>
  <si>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</si>
  <si>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</si>
  <si>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</si>
  <si>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</si>
  <si>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</si>
  <si>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</si>
  <si>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</si>
  <si>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</si>
  <si>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</si>
  <si>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</si>
  <si>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</si>
  <si>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</si>
  <si>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</si>
  <si>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</si>
  <si>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</si>
  <si>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</si>
  <si>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</si>
  <si>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</si>
  <si>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</si>
  <si>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</si>
  <si>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</si>
  <si>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</si>
  <si>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</si>
  <si>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</si>
  <si>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</si>
  <si>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</si>
  <si>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</si>
  <si>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</si>
  <si>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</si>
  <si>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</si>
  <si>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</si>
  <si>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</si>
  <si>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</si>
  <si>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</si>
  <si>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</si>
  <si>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</si>
  <si>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</si>
  <si>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</si>
  <si>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</si>
  <si>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</si>
  <si>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</si>
  <si>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</si>
  <si>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</si>
  <si>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</si>
  <si>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</si>
  <si>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</si>
  <si>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</si>
  <si>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</si>
  <si>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</si>
  <si>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</si>
  <si>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</si>
  <si>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</si>
  <si>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</si>
  <si>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</si>
  <si>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</si>
  <si>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</si>
  <si>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</si>
  <si>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</si>
  <si>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</si>
  <si>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</si>
  <si>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</si>
  <si>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</si>
  <si>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</si>
  <si>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</si>
  <si>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</si>
  <si>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</si>
  <si>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</si>
  <si>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</si>
  <si>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</si>
  <si>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</si>
  <si>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</si>
  <si>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</si>
  <si>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</si>
  <si>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</si>
  <si>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</si>
  <si>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</si>
  <si>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</si>
  <si>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</si>
  <si>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</si>
  <si>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</si>
  <si>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</si>
  <si>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</si>
  <si>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</si>
  <si>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</si>
  <si>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</si>
  <si>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</si>
  <si>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</si>
  <si>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</si>
  <si>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</si>
  <si>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</si>
  <si>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</si>
  <si>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</si>
  <si>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</si>
  <si>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</si>
  <si>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</si>
  <si>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</si>
  <si>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</si>
  <si>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</si>
  <si>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</si>
  <si>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</si>
  <si>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</si>
  <si>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</si>
  <si>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</si>
  <si>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</si>
  <si>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</si>
  <si>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</si>
  <si>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</si>
  <si>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</si>
  <si>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</si>
  <si>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</si>
  <si>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</si>
  <si>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</si>
  <si>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</si>
  <si>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</si>
  <si>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</si>
  <si>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</si>
  <si>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</si>
  <si>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</si>
  <si>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</si>
  <si>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</si>
  <si>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</si>
  <si>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</si>
  <si>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</si>
  <si>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</si>
  <si>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</si>
  <si>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</si>
  <si>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</si>
  <si>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</si>
  <si>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</si>
  <si>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</si>
  <si>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</si>
  <si>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</si>
  <si>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</si>
  <si>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</si>
  <si>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</si>
  <si>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</si>
  <si>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</si>
  <si>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</si>
  <si>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</si>
  <si>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</si>
  <si>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</si>
  <si>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</si>
  <si>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</si>
  <si>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</si>
  <si>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</si>
  <si>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</si>
  <si>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</si>
  <si>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</si>
  <si>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</si>
  <si>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</si>
  <si>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</si>
  <si>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</si>
  <si>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</si>
  <si>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</si>
  <si>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</si>
  <si>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</si>
  <si>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</si>
  <si>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</si>
  <si>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</si>
  <si>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</si>
  <si>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</si>
  <si>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</si>
  <si>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</si>
  <si>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</si>
  <si>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</si>
  <si>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</si>
  <si>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</si>
  <si>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</si>
  <si>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</si>
  <si>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</si>
  <si>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</si>
  <si>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</si>
  <si>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</si>
  <si>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</si>
  <si>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</si>
  <si>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</si>
  <si>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</si>
  <si>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</si>
  <si>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</si>
  <si>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</si>
  <si>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</si>
  <si>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</si>
  <si>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</si>
  <si>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</si>
  <si>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</si>
  <si>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</si>
  <si>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</si>
  <si>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</si>
  <si>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</si>
  <si>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</si>
  <si>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</si>
  <si>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</si>
  <si>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</si>
  <si>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</si>
  <si>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</si>
  <si>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</si>
  <si>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</si>
  <si>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</si>
  <si>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</si>
  <si>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</si>
  <si>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</si>
  <si>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</si>
  <si>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</si>
  <si>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</si>
  <si>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</si>
  <si>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</si>
  <si>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</si>
  <si>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</si>
  <si>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</si>
  <si>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</si>
  <si>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</si>
  <si>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</si>
  <si>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</si>
  <si>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</si>
  <si>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</si>
  <si>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</si>
  <si>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</si>
  <si>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</si>
  <si>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</si>
  <si>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</si>
  <si>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</si>
  <si>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</si>
  <si>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</si>
  <si>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</si>
  <si>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</si>
  <si>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</si>
  <si>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</si>
  <si>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</si>
  <si>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</si>
  <si>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</si>
  <si>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</si>
  <si>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</si>
  <si>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</si>
  <si>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</si>
  <si>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</si>
  <si>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</si>
  <si>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</si>
  <si>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</si>
  <si>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</si>
  <si>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</si>
  <si>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</si>
  <si>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</si>
  <si>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</si>
  <si>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</si>
  <si>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</si>
  <si>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</si>
  <si>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</si>
  <si>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</si>
  <si>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</si>
  <si>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</si>
  <si>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</si>
  <si>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</si>
  <si>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</si>
  <si>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</si>
  <si>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</si>
  <si>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</si>
  <si>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</si>
  <si>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</si>
  <si>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</si>
  <si>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</si>
  <si>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</si>
  <si>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</si>
  <si>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</si>
  <si>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</si>
  <si>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</si>
  <si>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</si>
  <si>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</si>
  <si>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</si>
  <si>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</si>
  <si>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</si>
  <si>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</si>
  <si>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</si>
  <si>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</si>
  <si>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</si>
  <si>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</si>
  <si>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</si>
  <si>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</si>
  <si>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</si>
  <si>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</si>
  <si>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</si>
  <si>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</si>
  <si>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</si>
  <si>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</si>
  <si>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</si>
  <si>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</si>
  <si>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</si>
  <si>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</si>
  <si>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</si>
  <si>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</si>
  <si>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</si>
  <si>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</si>
  <si>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</si>
  <si>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</si>
  <si>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</si>
  <si>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</si>
  <si>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</si>
  <si>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</si>
  <si>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</si>
  <si>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</si>
  <si>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</si>
  <si>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</si>
  <si>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</si>
  <si>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</si>
  <si>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</si>
  <si>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</si>
  <si>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</si>
  <si>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</si>
  <si>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</si>
  <si>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</si>
  <si>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</si>
  <si>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</si>
  <si>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</si>
  <si>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</si>
  <si>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</si>
  <si>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</si>
  <si>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</si>
  <si>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</si>
  <si>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</si>
  <si>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</si>
  <si>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</si>
  <si>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</si>
  <si>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</si>
  <si>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</si>
  <si>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</si>
  <si>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</si>
  <si>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</si>
  <si>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</si>
  <si>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</si>
  <si>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</si>
  <si>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</si>
  <si>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</si>
  <si>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</si>
  <si>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</si>
  <si>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</si>
  <si>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</si>
  <si>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</si>
  <si>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</si>
  <si>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</si>
  <si>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</si>
  <si>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</si>
  <si>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</si>
  <si>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</si>
  <si>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</si>
  <si>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</si>
  <si>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</si>
  <si>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</si>
  <si>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</si>
  <si>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</si>
  <si>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</si>
  <si>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</si>
  <si>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</si>
  <si>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</si>
  <si>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</si>
  <si>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</si>
  <si>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</si>
  <si>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</si>
  <si>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</si>
  <si>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</si>
  <si>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</si>
  <si>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</si>
  <si>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</si>
  <si>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</si>
  <si>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</si>
  <si>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</si>
  <si>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</si>
  <si>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</si>
  <si>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</si>
  <si>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</si>
  <si>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</si>
  <si>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</si>
  <si>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</si>
  <si>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</si>
  <si>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</si>
  <si>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</si>
  <si>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</si>
  <si>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</si>
  <si>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</si>
  <si>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</si>
  <si>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</si>
  <si>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</si>
  <si>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</si>
  <si>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</si>
  <si>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</si>
  <si>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</si>
  <si>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</si>
  <si>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</si>
  <si>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</si>
  <si>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</si>
  <si>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</si>
  <si>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</si>
  <si>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</si>
  <si>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</si>
  <si>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</si>
  <si>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</si>
  <si>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</si>
  <si>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</si>
  <si>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</si>
  <si>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</si>
  <si>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</si>
  <si>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</si>
  <si>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</si>
  <si>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</si>
  <si>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</si>
  <si>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</si>
  <si>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</si>
  <si>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</si>
  <si>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</si>
  <si>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</si>
  <si>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</si>
  <si>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</si>
  <si>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</si>
  <si>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</si>
  <si>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</si>
  <si>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</si>
  <si>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</si>
  <si>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</si>
  <si>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</si>
  <si>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</si>
  <si>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</si>
  <si>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</si>
  <si>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</si>
  <si>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</si>
  <si>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</si>
  <si>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</si>
  <si>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</si>
  <si>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</si>
  <si>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</si>
  <si>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</si>
  <si>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</si>
  <si>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</si>
  <si>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</si>
  <si>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</si>
  <si>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</si>
  <si>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</si>
  <si>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</si>
  <si>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</si>
  <si>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</si>
  <si>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</si>
  <si>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</si>
  <si>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</si>
  <si>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</si>
  <si>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</si>
  <si>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</si>
  <si>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</si>
  <si>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</si>
  <si>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</si>
  <si>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</si>
  <si>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</si>
  <si>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</si>
  <si>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</si>
  <si>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</si>
  <si>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</si>
  <si>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</si>
  <si>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</si>
  <si>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</si>
  <si>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</si>
  <si>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</si>
  <si>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</si>
  <si>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</si>
  <si>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</si>
  <si>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</si>
  <si>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</si>
  <si>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</si>
  <si>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</si>
  <si>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</si>
  <si>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</si>
  <si>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</si>
  <si>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</si>
  <si>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</si>
  <si>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</si>
  <si>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</si>
  <si>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</si>
  <si>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</si>
  <si>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</si>
  <si>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</si>
  <si>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</si>
  <si>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</si>
  <si>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</si>
  <si>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</si>
  <si>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</si>
  <si>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</si>
  <si>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</si>
  <si>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</si>
  <si>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</si>
  <si>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</si>
  <si>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</si>
  <si>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</si>
  <si>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</si>
  <si>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</si>
  <si>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</si>
  <si>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</si>
  <si>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</si>
  <si>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</si>
  <si>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</si>
  <si>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</si>
  <si>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</si>
  <si>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</si>
  <si>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</si>
  <si>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</si>
  <si>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</si>
  <si>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</si>
  <si>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</si>
  <si>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</si>
  <si>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</si>
  <si>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</si>
  <si>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</si>
  <si>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</si>
  <si>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</si>
  <si>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</si>
  <si>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</si>
  <si>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</si>
  <si>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</si>
  <si>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</si>
  <si>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</si>
  <si>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</si>
  <si>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</si>
  <si>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</si>
  <si>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</si>
  <si>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</si>
  <si>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</si>
  <si>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</si>
  <si>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</si>
  <si>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</si>
  <si>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</si>
  <si>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</si>
  <si>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</si>
  <si>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</si>
  <si>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</si>
  <si>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</si>
  <si>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</si>
  <si>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</si>
  <si>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</si>
  <si>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</si>
  <si>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</si>
  <si>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</si>
  <si>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</si>
  <si>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</si>
  <si>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</si>
  <si>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</si>
  <si>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</si>
  <si>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</si>
  <si>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</si>
  <si>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</si>
  <si>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</si>
  <si>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</si>
  <si>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</si>
  <si>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</si>
  <si>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</si>
  <si>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</si>
  <si>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</si>
  <si>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</si>
  <si>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</si>
  <si>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</si>
  <si>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</si>
  <si>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</si>
  <si>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</si>
  <si>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</si>
  <si>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</si>
  <si>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</si>
  <si>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</si>
  <si>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</si>
  <si>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</si>
  <si>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</si>
  <si>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</si>
  <si>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</si>
  <si>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</si>
  <si>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</si>
  <si>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</si>
  <si>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</si>
  <si>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</si>
  <si>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</si>
  <si>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</si>
  <si>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</si>
  <si>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</si>
  <si>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</si>
  <si>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</si>
  <si>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</si>
  <si>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</si>
  <si>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</si>
  <si>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</si>
  <si>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</si>
  <si>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</si>
  <si>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</si>
  <si>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</si>
  <si>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</si>
  <si>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</si>
  <si>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</si>
  <si>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</si>
  <si>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</si>
  <si>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</si>
  <si>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</si>
  <si>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</si>
  <si>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</si>
  <si>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</si>
  <si>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</si>
  <si>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</si>
  <si>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</si>
  <si>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</si>
  <si>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</si>
  <si>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</si>
  <si>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</si>
  <si>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</si>
  <si>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</si>
  <si>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</si>
  <si>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</si>
  <si>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</si>
  <si>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</si>
  <si>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</si>
  <si>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</si>
  <si>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</si>
  <si>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</si>
  <si>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</si>
  <si>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</si>
  <si>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</si>
  <si>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</si>
  <si>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</si>
  <si>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</si>
  <si>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</si>
  <si>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</si>
  <si>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</si>
  <si>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</si>
  <si>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</si>
  <si>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</si>
  <si>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</si>
  <si>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</si>
  <si>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</si>
  <si>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</si>
  <si>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</si>
  <si>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</si>
  <si>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</si>
  <si>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</si>
  <si>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</si>
  <si>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</si>
  <si>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</si>
  <si>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</si>
  <si>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</si>
  <si>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</si>
  <si>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</si>
  <si>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</si>
  <si>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</si>
  <si>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</si>
  <si>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</si>
  <si>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</si>
  <si>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</si>
  <si>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</si>
  <si>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</si>
  <si>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</si>
  <si>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</si>
  <si>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</si>
  <si>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</si>
  <si>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</si>
  <si>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</si>
  <si>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</si>
  <si>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</si>
  <si>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</si>
  <si>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</si>
  <si>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</si>
  <si>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</si>
  <si>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</si>
  <si>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</si>
  <si>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</si>
  <si>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</si>
  <si>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</si>
  <si>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</si>
  <si>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</si>
  <si>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</si>
  <si>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</si>
  <si>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</si>
  <si>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</si>
  <si>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</si>
  <si>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</si>
  <si>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</si>
  <si>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</si>
  <si>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</si>
  <si>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</si>
  <si>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</si>
  <si>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</si>
  <si>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</si>
  <si>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</si>
  <si>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</si>
  <si>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</si>
  <si>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</si>
  <si>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</si>
  <si>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</si>
  <si>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</si>
  <si>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</si>
  <si>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</si>
  <si>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</si>
  <si>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</si>
  <si>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</si>
  <si>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</si>
  <si>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</si>
  <si>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</si>
  <si>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</si>
  <si>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</si>
  <si>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</si>
  <si>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</si>
  <si>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</si>
  <si>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</si>
  <si>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</si>
  <si>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</si>
  <si>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</si>
  <si>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</si>
  <si>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</si>
  <si>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</si>
  <si>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</si>
  <si>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</si>
  <si>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</si>
  <si>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</si>
  <si>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</si>
  <si>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</si>
  <si>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</si>
  <si>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</si>
  <si>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</si>
  <si>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</si>
  <si>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</si>
  <si>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</si>
  <si>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</si>
  <si>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</si>
  <si>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</si>
  <si>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</si>
  <si>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</si>
  <si>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</si>
  <si>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</si>
  <si>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</si>
  <si>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</si>
  <si>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</si>
  <si>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</si>
  <si>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</si>
  <si>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</si>
  <si>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</si>
  <si>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</si>
  <si>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</si>
  <si>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</si>
  <si>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</si>
  <si>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</si>
  <si>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</si>
  <si>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</si>
  <si>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</si>
  <si>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</si>
  <si>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</si>
  <si>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</si>
  <si>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</si>
  <si>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</si>
  <si>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</si>
  <si>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</si>
  <si>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</si>
  <si>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</si>
  <si>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</si>
  <si>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</si>
  <si>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</si>
  <si>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</si>
  <si>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</si>
  <si>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</si>
  <si>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</si>
  <si>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</si>
  <si>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</si>
  <si>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</si>
  <si>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</si>
  <si>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</si>
  <si>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</si>
  <si>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</si>
  <si>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</si>
  <si>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</si>
  <si>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</si>
  <si>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</si>
  <si>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</si>
  <si>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</si>
  <si>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</si>
  <si>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</si>
  <si>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</si>
  <si>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</si>
  <si>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</si>
  <si>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</si>
  <si>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</si>
  <si>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</si>
  <si>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</si>
  <si>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</si>
  <si>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</si>
  <si>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</si>
  <si>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</si>
  <si>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</si>
  <si>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</si>
  <si>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</si>
  <si>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</si>
  <si>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</si>
  <si>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</si>
  <si>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</si>
  <si>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</si>
  <si>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</si>
  <si>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</si>
  <si>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</si>
  <si>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</si>
  <si>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</si>
  <si>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</si>
  <si>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</si>
  <si>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</si>
  <si>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</si>
  <si>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</si>
  <si>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</si>
  <si>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</si>
  <si>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</si>
  <si>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</si>
  <si>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</si>
  <si>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</si>
  <si>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</si>
  <si>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</si>
  <si>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</si>
  <si>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</si>
  <si>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</si>
  <si>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</si>
  <si>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</si>
  <si>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</si>
  <si>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</si>
  <si>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</si>
  <si>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</si>
  <si>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</si>
  <si>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</si>
  <si>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</si>
  <si>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</si>
  <si>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</si>
  <si>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</si>
  <si>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</si>
  <si>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</si>
  <si>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</si>
  <si>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</si>
  <si>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</si>
  <si>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</si>
  <si>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</si>
  <si>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</si>
  <si>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</si>
  <si>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</si>
  <si>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</si>
  <si>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</si>
  <si>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</si>
  <si>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</si>
  <si>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</si>
  <si>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</si>
  <si>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</si>
  <si>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</si>
  <si>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</si>
  <si>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</si>
  <si>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</si>
  <si>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</si>
  <si>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</si>
  <si>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</si>
  <si>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</si>
  <si>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</si>
  <si>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</si>
  <si>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</si>
  <si>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</si>
  <si>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</si>
  <si>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</si>
  <si>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</si>
  <si>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</si>
  <si>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</si>
  <si>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</si>
  <si>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</si>
  <si>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</si>
  <si>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</si>
  <si>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</si>
  <si>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</si>
  <si>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</si>
  <si>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</si>
  <si>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</si>
  <si>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</si>
  <si>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</si>
  <si>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</si>
  <si>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</si>
  <si>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</si>
  <si>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</si>
  <si>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</si>
  <si>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</si>
  <si>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</si>
  <si>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</si>
  <si>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</si>
  <si>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</si>
  <si>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</si>
  <si>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</si>
  <si>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</si>
  <si>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</si>
  <si>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</si>
  <si>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</si>
  <si>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</si>
  <si>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</si>
  <si>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</si>
  <si>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</si>
  <si>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</si>
  <si>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</si>
  <si>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</si>
  <si>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</si>
  <si>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</si>
  <si>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</si>
  <si>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</si>
  <si>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</si>
  <si>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</si>
  <si>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</si>
  <si>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</si>
  <si>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</si>
  <si>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</si>
  <si>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</si>
  <si>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</si>
  <si>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</si>
  <si>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</si>
  <si>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</si>
  <si>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</si>
  <si>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</si>
  <si>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</si>
  <si>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</si>
  <si>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</si>
  <si>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</si>
  <si>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</si>
  <si>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</si>
  <si>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</si>
  <si>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</si>
  <si>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</si>
  <si>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</si>
  <si>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</si>
  <si>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</si>
  <si>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</si>
  <si>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</si>
  <si>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</si>
  <si>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</si>
  <si>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</si>
  <si>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</si>
  <si>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</si>
  <si>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</si>
  <si>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</si>
  <si>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</si>
  <si>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</si>
  <si>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</si>
  <si>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</si>
  <si>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</si>
  <si>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</si>
  <si>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</si>
  <si>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</si>
  <si>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</si>
  <si>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</si>
  <si>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</si>
  <si>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</si>
  <si>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</si>
  <si>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</si>
  <si>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</si>
  <si>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</si>
  <si>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</si>
  <si>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</si>
  <si>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</si>
  <si>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</si>
  <si>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</si>
  <si>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</si>
  <si>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</si>
  <si>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</si>
  <si>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</si>
  <si>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</si>
  <si>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</si>
  <si>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</si>
  <si>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</si>
  <si>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</si>
  <si>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</si>
  <si>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</si>
  <si>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</si>
  <si>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</si>
  <si>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</si>
  <si>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</si>
  <si>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</si>
  <si>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</si>
  <si>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</si>
  <si>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</si>
  <si>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</si>
  <si>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</si>
  <si>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</si>
  <si>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</si>
  <si>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</si>
  <si>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</si>
  <si>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</si>
  <si>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</si>
  <si>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</si>
  <si>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</si>
  <si>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</si>
  <si>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</si>
  <si>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</si>
  <si>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</si>
  <si>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</si>
  <si>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</si>
  <si>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</si>
  <si>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</si>
  <si>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</si>
  <si>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</si>
  <si>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</si>
  <si>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</si>
  <si>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</si>
  <si>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</si>
  <si>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</si>
  <si>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</si>
  <si>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</si>
  <si>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</si>
  <si>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</si>
  <si>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</si>
  <si>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</si>
  <si>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</si>
  <si>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</si>
  <si>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</si>
  <si>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</si>
  <si>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</si>
  <si>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</si>
  <si>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</si>
  <si>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</si>
  <si>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</si>
  <si>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</si>
  <si>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</si>
  <si>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</si>
  <si>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</si>
  <si>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</si>
  <si>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</si>
  <si>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</si>
  <si>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</si>
  <si>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</si>
  <si>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</si>
  <si>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</si>
  <si>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</si>
  <si>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</si>
  <si>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</si>
  <si>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</si>
  <si>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</si>
  <si>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</si>
  <si>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</si>
  <si>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</si>
  <si>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</si>
  <si>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</si>
  <si>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</si>
  <si>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</si>
  <si>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</si>
  <si>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</si>
  <si>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</si>
  <si>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</si>
  <si>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</si>
  <si>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</si>
  <si>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</si>
  <si>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</si>
  <si>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</si>
  <si>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</si>
  <si>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</si>
  <si>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</si>
  <si>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</si>
  <si>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</si>
  <si>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</si>
  <si>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</si>
  <si>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</si>
  <si>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</si>
  <si>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</si>
  <si>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</si>
  <si>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</si>
  <si>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</si>
  <si>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</si>
  <si>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</si>
  <si>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</si>
  <si>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</si>
  <si>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</si>
  <si>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</si>
  <si>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</si>
  <si>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</si>
  <si>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</si>
  <si>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</si>
  <si>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</si>
  <si>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</si>
  <si>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</si>
  <si>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</si>
  <si>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</si>
  <si>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</si>
  <si>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</si>
  <si>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</si>
  <si>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</si>
  <si>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</si>
  <si>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</si>
  <si>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</si>
  <si>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</si>
  <si>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</si>
  <si>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</si>
  <si>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</si>
  <si>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</si>
  <si>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</si>
  <si>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</si>
  <si>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</si>
  <si>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</si>
  <si>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</si>
  <si>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</si>
  <si>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</si>
  <si>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</si>
  <si>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</si>
  <si>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</si>
  <si>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</si>
  <si>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</si>
  <si>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</si>
  <si>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</si>
  <si>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</si>
  <si>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</si>
  <si>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</si>
  <si>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</si>
  <si>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</si>
  <si>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</si>
  <si>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</si>
  <si>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</si>
  <si>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</si>
  <si>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</si>
  <si>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</si>
  <si>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</si>
  <si>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</si>
  <si>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</si>
  <si>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</si>
  <si>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</si>
  <si>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</si>
  <si>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</si>
  <si>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</si>
  <si>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</si>
  <si>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</si>
  <si>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</si>
  <si>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</si>
  <si>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</si>
  <si>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</si>
  <si>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</si>
  <si>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</si>
  <si>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</si>
  <si>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</si>
  <si>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</si>
  <si>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</si>
  <si>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</si>
  <si>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</si>
  <si>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</si>
  <si>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</si>
  <si>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</si>
  <si>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</si>
  <si>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</si>
  <si>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</si>
  <si>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</si>
  <si>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</si>
  <si>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</si>
  <si>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</si>
  <si>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</si>
  <si>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</si>
  <si>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</si>
  <si>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</si>
  <si>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</si>
  <si>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</si>
  <si>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</si>
  <si>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</si>
  <si>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</si>
  <si>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</si>
  <si>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</si>
  <si>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</si>
  <si>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</si>
  <si>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</si>
  <si>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</si>
  <si>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</si>
  <si>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</si>
  <si>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</si>
  <si>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</si>
  <si>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</si>
  <si>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</si>
  <si>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</si>
  <si>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</si>
  <si>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</si>
  <si>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</si>
  <si>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</si>
  <si>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</si>
  <si>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</si>
  <si>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</si>
  <si>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</si>
  <si>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</si>
  <si>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</si>
  <si>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</si>
  <si>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</si>
  <si>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</si>
  <si>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</si>
  <si>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</si>
  <si>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</si>
  <si>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</si>
  <si>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</si>
  <si>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</si>
  <si>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</si>
  <si>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</si>
  <si>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</si>
  <si>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</si>
  <si>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</si>
  <si>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</si>
  <si>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</si>
  <si>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</si>
  <si>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</si>
  <si>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</si>
  <si>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</si>
  <si>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</si>
  <si>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</si>
  <si>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</si>
  <si>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</si>
  <si>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</si>
  <si>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</si>
  <si>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</si>
  <si>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</si>
  <si>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</si>
  <si>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</si>
  <si>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</si>
  <si>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</si>
  <si>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</si>
  <si>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</si>
  <si>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</si>
  <si>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</si>
  <si>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</si>
  <si>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</si>
  <si>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</si>
  <si>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</si>
  <si>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</si>
  <si>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</si>
  <si>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</si>
  <si>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</si>
  <si>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</si>
  <si>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</si>
  <si>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</si>
  <si>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</si>
  <si>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</si>
  <si>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</si>
  <si>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</si>
  <si>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</si>
  <si>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</si>
  <si>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</si>
  <si>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</si>
  <si>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</si>
  <si>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</si>
  <si>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</si>
  <si>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</si>
  <si>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</si>
  <si>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</si>
  <si>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</si>
  <si>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</si>
  <si>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</si>
  <si>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</si>
  <si>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</si>
  <si>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</si>
  <si>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</si>
  <si>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</si>
  <si>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</si>
  <si>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</si>
  <si>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</si>
  <si>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</si>
  <si>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</si>
  <si>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</si>
  <si>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</si>
  <si>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</si>
  <si>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</si>
  <si>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</si>
  <si>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</si>
  <si>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</si>
  <si>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</si>
  <si>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</si>
  <si>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</si>
  <si>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</si>
  <si>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</si>
  <si>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</si>
  <si>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</si>
  <si>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</si>
  <si>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</si>
  <si>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</si>
  <si>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</si>
  <si>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</si>
  <si>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</si>
  <si>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</si>
  <si>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</si>
  <si>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</si>
  <si>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</si>
  <si>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</si>
  <si>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</si>
  <si>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</si>
  <si>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</si>
  <si>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</si>
  <si>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</si>
  <si>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</si>
  <si>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</si>
  <si>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</si>
  <si>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</si>
  <si>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</si>
  <si>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</si>
  <si>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</si>
  <si>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</si>
  <si>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</si>
  <si>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</si>
  <si>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</si>
  <si>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</si>
  <si>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</si>
  <si>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</si>
  <si>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</si>
  <si>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</si>
  <si>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</si>
  <si>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</si>
  <si>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</si>
  <si>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</si>
  <si>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</si>
  <si>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</si>
  <si>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</si>
  <si>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</si>
  <si>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</si>
  <si>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</si>
  <si>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</si>
  <si>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</si>
  <si>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</si>
  <si>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</si>
  <si>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</si>
  <si>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</si>
  <si>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</si>
  <si>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</si>
  <si>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</si>
  <si>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</si>
  <si>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</si>
  <si>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</si>
  <si>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</si>
  <si>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</si>
  <si>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</si>
  <si>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</si>
  <si>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</si>
  <si>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</si>
  <si>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</si>
  <si>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</si>
  <si>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</si>
  <si>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</si>
  <si>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</si>
  <si>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</si>
  <si>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</si>
  <si>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</si>
  <si>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</si>
  <si>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</si>
  <si>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</si>
  <si>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</si>
  <si>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</si>
  <si>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</si>
  <si>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</si>
  <si>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</si>
  <si>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</si>
  <si>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</si>
  <si>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</si>
  <si>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</si>
  <si>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</si>
  <si>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</si>
  <si>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</si>
  <si>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</si>
  <si>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</si>
  <si>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</si>
  <si>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</si>
  <si>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</si>
  <si>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</si>
  <si>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</si>
  <si>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</si>
  <si>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</si>
  <si>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</si>
  <si>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</si>
  <si>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</si>
  <si>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</si>
  <si>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</si>
  <si>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</si>
  <si>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</si>
  <si>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</si>
  <si>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</si>
  <si>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</si>
  <si>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</si>
  <si>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</si>
  <si>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</si>
  <si>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</si>
  <si>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</si>
  <si>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</si>
  <si>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</si>
  <si>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</si>
  <si>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</si>
  <si>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</si>
  <si>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</si>
  <si>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</si>
  <si>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</si>
  <si>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</si>
  <si>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</si>
  <si>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</si>
  <si>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</si>
  <si>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</si>
  <si>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</si>
  <si>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</si>
  <si>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</si>
  <si>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</si>
  <si>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</si>
  <si>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</si>
  <si>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</si>
  <si>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</si>
  <si>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</si>
  <si>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</si>
  <si>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</si>
  <si>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</si>
  <si>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</si>
  <si>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</si>
  <si>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</si>
  <si>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</si>
  <si>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</si>
  <si>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</si>
  <si>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</si>
  <si>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</si>
  <si>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</si>
  <si>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</si>
  <si>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</si>
  <si>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</si>
  <si>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</si>
  <si>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</si>
  <si>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</si>
  <si>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</si>
  <si>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</si>
  <si>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</si>
  <si>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</si>
  <si>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</si>
  <si>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</si>
  <si>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</si>
  <si>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</si>
  <si>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</si>
  <si>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</si>
  <si>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</si>
  <si>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</si>
  <si>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</si>
  <si>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</si>
  <si>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</si>
  <si>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</si>
  <si>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</si>
  <si>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</si>
  <si>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</si>
  <si>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</si>
  <si>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</si>
  <si>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</si>
  <si>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</si>
  <si>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</si>
  <si>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</si>
  <si>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</si>
  <si>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</si>
  <si>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</si>
  <si>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</si>
  <si>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</si>
  <si>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</si>
  <si>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</si>
  <si>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</si>
  <si>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</si>
  <si>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</si>
  <si>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</si>
  <si>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</si>
  <si>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</si>
  <si>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</si>
  <si>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</si>
  <si>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</si>
  <si>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</si>
  <si>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</si>
  <si>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</si>
  <si>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</si>
  <si>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</si>
  <si>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</si>
  <si>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</si>
  <si>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</si>
  <si>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</si>
  <si>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</si>
  <si>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</si>
  <si>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</si>
  <si>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</si>
  <si>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</si>
  <si>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</si>
  <si>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</si>
  <si>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</si>
  <si>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</si>
  <si>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</si>
  <si>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</si>
  <si>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</si>
  <si>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</si>
  <si>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</si>
  <si>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</si>
  <si>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</si>
  <si>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</si>
  <si>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</si>
  <si>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</si>
  <si>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</si>
  <si>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</si>
  <si>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</si>
  <si>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</si>
  <si>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</si>
  <si>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</si>
  <si>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</si>
  <si>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</si>
  <si>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</si>
  <si>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</si>
  <si>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</si>
  <si>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</si>
  <si>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</si>
  <si>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</si>
  <si>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</si>
  <si>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</si>
  <si>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</si>
  <si>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</si>
  <si>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</si>
  <si>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</si>
  <si>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</si>
  <si>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</si>
  <si>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</si>
  <si>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</si>
  <si>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</si>
  <si>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</si>
  <si>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</si>
  <si>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</si>
  <si>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</si>
  <si>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</si>
  <si>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</si>
  <si>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</si>
  <si>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</si>
  <si>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</si>
  <si>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</si>
  <si>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</si>
  <si>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</si>
  <si>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</si>
  <si>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</si>
  <si>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</si>
  <si>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</si>
  <si>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</si>
  <si>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</si>
  <si>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</si>
  <si>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</si>
  <si>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</si>
  <si>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</si>
  <si>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</si>
  <si>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</si>
  <si>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</si>
  <si>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</si>
  <si>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</si>
  <si>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</si>
  <si>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</si>
  <si>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</si>
  <si>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</si>
  <si>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</si>
  <si>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</si>
  <si>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</si>
  <si>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</si>
  <si>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</si>
  <si>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</si>
  <si>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</si>
  <si>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</si>
  <si>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</si>
  <si>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</si>
  <si>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</si>
  <si>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</si>
  <si>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</si>
  <si>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</si>
  <si>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</si>
  <si>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</si>
  <si>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</si>
  <si>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</si>
  <si>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</si>
  <si>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</si>
  <si>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</si>
  <si>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</si>
  <si>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</si>
  <si>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</si>
  <si>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</si>
  <si>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</si>
  <si>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</si>
  <si>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</si>
  <si>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</si>
  <si>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</si>
  <si>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</si>
  <si>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</si>
  <si>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</si>
  <si>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</si>
  <si>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</si>
  <si>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</si>
  <si>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</si>
  <si>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</si>
  <si>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</si>
  <si>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</si>
  <si>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</si>
  <si>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</si>
  <si>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</si>
  <si>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</si>
  <si>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</si>
  <si>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</si>
  <si>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</si>
  <si>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</si>
  <si>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</si>
  <si>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</si>
  <si>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</si>
  <si>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</si>
  <si>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</si>
  <si>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</si>
  <si>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</si>
  <si>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</si>
  <si>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</si>
  <si>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</si>
  <si>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</si>
  <si>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</si>
  <si>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</si>
  <si>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</si>
  <si>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</si>
  <si>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</si>
  <si>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</si>
  <si>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</si>
  <si>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</si>
  <si>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</si>
  <si>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</si>
  <si>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</si>
  <si>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</si>
  <si>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</si>
  <si>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</si>
  <si>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</si>
  <si>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</si>
  <si>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</si>
  <si>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</si>
  <si>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</si>
  <si>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</si>
  <si>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</si>
  <si>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</si>
  <si>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</si>
  <si>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</si>
  <si>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</si>
  <si>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</si>
  <si>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</si>
  <si>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</si>
  <si>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</si>
  <si>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</si>
  <si>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</si>
  <si>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</si>
  <si>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</si>
  <si>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</si>
  <si>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</si>
  <si>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</si>
  <si>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</si>
  <si>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</si>
  <si>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</si>
  <si>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</si>
  <si>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</si>
  <si>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</si>
  <si>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</si>
  <si>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</si>
  <si>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</si>
  <si>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</si>
  <si>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</si>
  <si>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</si>
  <si>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</si>
  <si>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</si>
  <si>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</si>
  <si>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</si>
  <si>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</si>
  <si>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</si>
  <si>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</si>
  <si>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</si>
  <si>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</si>
  <si>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</si>
  <si>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</si>
  <si>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</si>
  <si>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</si>
  <si>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</si>
  <si>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</si>
  <si>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</si>
  <si>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</si>
  <si>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</si>
  <si>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</si>
  <si>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</si>
  <si>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</si>
  <si>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</si>
  <si>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</si>
  <si>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</si>
  <si>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</si>
  <si>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</si>
  <si>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</si>
  <si>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</si>
  <si>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</si>
  <si>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</si>
  <si>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</si>
  <si>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</si>
  <si>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</si>
  <si>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</si>
  <si>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</si>
  <si>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</si>
  <si>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</si>
  <si>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</si>
  <si>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</si>
  <si>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</si>
  <si>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</si>
  <si>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</si>
  <si>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</si>
  <si>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</si>
  <si>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</si>
  <si>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</si>
  <si>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</si>
  <si>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</si>
  <si>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</si>
  <si>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</si>
  <si>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</si>
  <si>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</si>
  <si>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</si>
  <si>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</si>
  <si>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</si>
  <si>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</si>
  <si>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</si>
  <si>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</si>
  <si>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</si>
  <si>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</si>
  <si>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</si>
  <si>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</si>
  <si>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</si>
  <si>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</si>
  <si>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</si>
  <si>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</si>
  <si>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</si>
  <si>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</si>
  <si>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</si>
  <si>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</si>
  <si>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</si>
  <si>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</si>
  <si>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</si>
  <si>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</si>
  <si>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</si>
  <si>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</si>
  <si>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</si>
  <si>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</si>
  <si>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</si>
  <si>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</si>
  <si>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</si>
  <si>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</si>
  <si>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</si>
  <si>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</si>
  <si>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</si>
  <si>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</si>
  <si>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</si>
  <si>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</si>
  <si>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</si>
  <si>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</si>
  <si>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</si>
  <si>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</si>
  <si>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</si>
  <si>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</si>
  <si>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</si>
  <si>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</si>
  <si>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</si>
  <si>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</si>
  <si>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</si>
  <si>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</si>
  <si>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</si>
  <si>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</si>
  <si>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</si>
  <si>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</si>
  <si>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</si>
  <si>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</si>
  <si>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</si>
  <si>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</si>
  <si>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</si>
  <si>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</si>
  <si>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</si>
  <si>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</si>
  <si>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</si>
  <si>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</si>
  <si>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</si>
  <si>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</si>
  <si>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</si>
  <si>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</si>
  <si>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</si>
  <si>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</si>
  <si>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</si>
  <si>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</si>
  <si>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</si>
  <si>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</si>
  <si>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</si>
  <si>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</si>
  <si>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</si>
  <si>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</si>
  <si>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</si>
  <si>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</si>
  <si>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</si>
  <si>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</si>
  <si>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</si>
  <si>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</si>
  <si>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</si>
  <si>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</si>
  <si>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</si>
  <si>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</si>
  <si>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</si>
  <si>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</si>
  <si>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</si>
  <si>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</si>
  <si>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</si>
  <si>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</si>
  <si>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</si>
  <si>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</si>
  <si>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</si>
  <si>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</si>
  <si>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</si>
  <si>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</si>
  <si>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</si>
  <si>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</si>
  <si>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</si>
  <si>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</si>
  <si>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</si>
  <si>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</si>
  <si>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</si>
  <si>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</si>
  <si>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</si>
  <si>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</si>
  <si>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</si>
  <si>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</si>
  <si>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</si>
  <si>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</si>
  <si>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</si>
  <si>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</si>
  <si>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</si>
  <si>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</si>
  <si>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</si>
  <si>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</si>
  <si>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</si>
  <si>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</si>
  <si>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</si>
  <si>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</si>
  <si>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</si>
  <si>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</si>
  <si>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</si>
  <si>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</si>
  <si>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</si>
  <si>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</si>
  <si>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</si>
  <si>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</si>
  <si>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</si>
  <si>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</si>
  <si>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</si>
  <si>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</si>
  <si>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</si>
  <si>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</si>
  <si>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</si>
  <si>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</si>
  <si>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</si>
  <si>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</si>
  <si>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</si>
  <si>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</si>
  <si>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</si>
  <si>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</si>
  <si>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</si>
  <si>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</si>
  <si>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</si>
  <si>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</si>
  <si>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</si>
  <si>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</si>
  <si>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</si>
  <si>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</si>
  <si>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</si>
  <si>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</si>
  <si>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</si>
  <si>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</si>
  <si>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</si>
  <si>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</si>
  <si>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</si>
  <si>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</si>
  <si>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</si>
  <si>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</si>
  <si>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</si>
  <si>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</si>
  <si>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</si>
  <si>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</si>
  <si>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</si>
  <si>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</si>
  <si>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</si>
  <si>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</si>
  <si>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</si>
  <si>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</si>
  <si>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</si>
  <si>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</si>
  <si>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</si>
  <si>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</si>
  <si>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</si>
  <si>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</si>
  <si>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</si>
  <si>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</si>
  <si>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</si>
  <si>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</si>
  <si>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</si>
  <si>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</si>
  <si>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</si>
  <si>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</si>
  <si>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</si>
  <si>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</si>
  <si>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</si>
  <si>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</si>
  <si>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</si>
  <si>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</si>
  <si>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</si>
  <si>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</si>
  <si>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</si>
  <si>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</si>
  <si>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</si>
  <si>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</si>
  <si>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</si>
  <si>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</si>
  <si>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</si>
  <si>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</si>
  <si>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</si>
  <si>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</si>
  <si>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</si>
  <si>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</si>
  <si>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</si>
  <si>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</si>
  <si>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</si>
  <si>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</si>
  <si>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</si>
  <si>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</si>
  <si>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</si>
  <si>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</si>
  <si>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</si>
  <si>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</si>
  <si>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</si>
  <si>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</si>
  <si>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</si>
  <si>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</si>
  <si>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</si>
  <si>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</si>
  <si>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</si>
  <si>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</si>
  <si>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</si>
  <si>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</si>
  <si>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</si>
  <si>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</si>
  <si>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</si>
  <si>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</si>
  <si>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</si>
  <si>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</si>
  <si>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</si>
  <si>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</si>
  <si>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</si>
  <si>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</si>
  <si>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</si>
  <si>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</si>
  <si>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</si>
  <si>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</si>
  <si>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</si>
  <si>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</si>
  <si>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</si>
  <si>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</si>
  <si>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</si>
  <si>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</si>
  <si>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</si>
  <si>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</si>
  <si>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</si>
  <si>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</si>
  <si>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</si>
  <si>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</si>
  <si>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</si>
  <si>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</si>
  <si>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</si>
  <si>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</si>
  <si>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</si>
  <si>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</si>
  <si>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</si>
  <si>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</si>
  <si>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</si>
  <si>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</si>
  <si>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</si>
  <si>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</si>
  <si>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</si>
  <si>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</si>
  <si>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</si>
  <si>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</si>
  <si>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</si>
  <si>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</si>
  <si>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</si>
  <si>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</si>
  <si>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</si>
  <si>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</si>
  <si>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</si>
  <si>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</si>
  <si>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</si>
  <si>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</si>
  <si>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</si>
  <si>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</si>
  <si>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</si>
  <si>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</si>
  <si>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</si>
  <si>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</si>
  <si>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</si>
  <si>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</si>
  <si>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</si>
  <si>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</si>
  <si>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</si>
  <si>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</si>
  <si>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</si>
  <si>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</si>
  <si>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</si>
  <si>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</si>
  <si>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</si>
  <si>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</si>
  <si>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</si>
  <si>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</si>
  <si>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</si>
  <si>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</si>
  <si>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</si>
  <si>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</si>
  <si>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</si>
  <si>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</si>
  <si>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</si>
  <si>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</si>
  <si>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</si>
  <si>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</si>
  <si>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</si>
  <si>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</si>
  <si>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</si>
  <si>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</si>
  <si>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</si>
  <si>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</si>
  <si>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</si>
  <si>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</si>
  <si>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</si>
  <si>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</si>
  <si>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</si>
  <si>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</si>
  <si>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</si>
  <si>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</si>
  <si>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</si>
  <si>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</si>
  <si>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</si>
  <si>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</si>
  <si>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</si>
  <si>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</si>
  <si>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</si>
  <si>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</si>
  <si>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</si>
  <si>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</si>
  <si>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</si>
  <si>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</si>
  <si>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</si>
  <si>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</si>
  <si>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</si>
  <si>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</si>
  <si>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</si>
  <si>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</si>
  <si>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</si>
  <si>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</si>
  <si>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</si>
  <si>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</si>
  <si>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</si>
  <si>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</si>
  <si>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</si>
  <si>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</si>
  <si>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</si>
  <si>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</si>
  <si>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</si>
  <si>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</si>
  <si>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</si>
  <si>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</si>
  <si>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</si>
  <si>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</si>
  <si>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</si>
  <si>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</si>
  <si>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</si>
  <si>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</si>
  <si>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</si>
  <si>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</si>
  <si>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</si>
  <si>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</si>
  <si>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</si>
  <si>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</si>
  <si>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</si>
  <si>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</si>
  <si>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</si>
  <si>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</si>
  <si>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</si>
  <si>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</si>
  <si>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</si>
  <si>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</si>
  <si>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</si>
  <si>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</si>
  <si>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</si>
  <si>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</si>
  <si>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</si>
  <si>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</si>
  <si>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</si>
  <si>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</si>
  <si>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</si>
  <si>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</si>
  <si>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</si>
  <si>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</si>
  <si>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</si>
  <si>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</si>
  <si>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</si>
  <si>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</si>
  <si>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</si>
  <si>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</si>
  <si>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</si>
  <si>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</si>
  <si>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</si>
  <si>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</si>
  <si>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</si>
  <si>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</si>
  <si>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</si>
  <si>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</si>
  <si>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</si>
  <si>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</si>
  <si>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</si>
  <si>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</si>
  <si>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</si>
  <si>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</si>
  <si>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</si>
  <si>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</si>
  <si>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</si>
  <si>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</si>
  <si>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</si>
  <si>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</si>
  <si>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</si>
  <si>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</si>
  <si>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</si>
  <si>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</si>
  <si>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</si>
  <si>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</si>
  <si>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</si>
  <si>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</si>
  <si>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</si>
  <si>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</si>
  <si>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</si>
  <si>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</si>
  <si>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</si>
  <si>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</si>
  <si>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</si>
  <si>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</si>
  <si>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</si>
  <si>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</si>
  <si>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</si>
  <si>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</si>
  <si>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</si>
  <si>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</si>
  <si>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</si>
  <si>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</si>
  <si>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</si>
  <si>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</si>
  <si>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</si>
  <si>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</si>
  <si>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</si>
  <si>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</si>
  <si>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</si>
  <si>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</si>
  <si>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</si>
  <si>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</si>
  <si>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</si>
  <si>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</si>
  <si>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</si>
  <si>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</si>
  <si>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</si>
  <si>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</si>
  <si>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</si>
  <si>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</si>
  <si>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</si>
  <si>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</si>
  <si>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</si>
  <si>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</si>
  <si>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</si>
  <si>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</si>
  <si>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</si>
  <si>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</si>
  <si>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</si>
  <si>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</si>
  <si>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</si>
  <si>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</si>
  <si>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</si>
  <si>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</si>
  <si>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</si>
  <si>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</si>
  <si>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</si>
  <si>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</si>
  <si>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</si>
  <si>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</si>
  <si>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</si>
  <si>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</si>
  <si>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</si>
  <si>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</si>
  <si>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</si>
  <si>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</si>
  <si>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</si>
  <si>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</si>
  <si>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</si>
  <si>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</si>
  <si>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</si>
  <si>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</si>
  <si>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</si>
  <si>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</si>
  <si>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</si>
  <si>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</si>
  <si>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</si>
  <si>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</si>
  <si>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</si>
  <si>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</si>
  <si>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</si>
  <si>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</si>
  <si>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</si>
  <si>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</si>
  <si>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</si>
  <si>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</si>
  <si>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</si>
  <si>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</si>
  <si>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</si>
  <si>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</si>
  <si>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</si>
  <si>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</si>
  <si>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</si>
  <si>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</si>
  <si>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</si>
  <si>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</si>
  <si>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</si>
  <si>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</si>
  <si>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</si>
  <si>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</si>
  <si>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</si>
  <si>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</si>
  <si>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</si>
  <si>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</si>
  <si>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</si>
  <si>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</si>
  <si>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</si>
  <si>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</si>
  <si>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</si>
  <si>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</si>
  <si>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</si>
  <si>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</si>
  <si>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</si>
  <si>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</si>
  <si>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</si>
  <si>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</si>
  <si>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</si>
  <si>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</si>
  <si>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</si>
  <si>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</si>
  <si>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</si>
  <si>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</si>
  <si>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</si>
  <si>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</si>
  <si>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</si>
  <si>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</si>
  <si>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</si>
  <si>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</si>
  <si>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</si>
  <si>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</si>
  <si>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</si>
  <si>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</si>
  <si>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</si>
  <si>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</si>
  <si>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</si>
  <si>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</si>
  <si>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</si>
  <si>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</si>
  <si>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</si>
  <si>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</si>
  <si>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</si>
  <si>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</si>
  <si>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</si>
  <si>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</si>
  <si>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</si>
  <si>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</si>
  <si>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</si>
  <si>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</si>
  <si>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</si>
  <si>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</si>
  <si>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</si>
  <si>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</si>
  <si>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</si>
  <si>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</si>
  <si>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</si>
  <si>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</si>
  <si>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</si>
  <si>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</si>
  <si>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</si>
  <si>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</si>
  <si>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</si>
  <si>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</si>
  <si>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</si>
  <si>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</si>
  <si>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</si>
  <si>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</si>
  <si>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</si>
  <si>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</si>
  <si>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</si>
  <si>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</si>
  <si>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</si>
  <si>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</si>
  <si>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</si>
  <si>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</si>
  <si>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</si>
  <si>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</si>
  <si>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</si>
  <si>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</si>
  <si>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</si>
  <si>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</si>
  <si>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</si>
  <si>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</si>
  <si>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</si>
  <si>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</si>
  <si>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</si>
  <si>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</si>
  <si>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</si>
  <si>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</si>
  <si>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</si>
  <si>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</si>
  <si>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</si>
  <si>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</si>
  <si>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</si>
  <si>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</si>
  <si>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</si>
  <si>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</si>
  <si>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</si>
  <si>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</si>
  <si>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</si>
  <si>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</si>
  <si>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</si>
  <si>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</si>
  <si>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</si>
  <si>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</si>
  <si>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</si>
  <si>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</si>
  <si>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</si>
  <si>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</si>
  <si>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</si>
  <si>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</si>
  <si>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</si>
  <si>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</si>
  <si>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</si>
  <si>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</si>
  <si>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</si>
  <si>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</si>
  <si>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</si>
  <si>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</si>
  <si>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</si>
  <si>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</si>
  <si>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</si>
  <si>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</si>
  <si>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</si>
  <si>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</si>
  <si>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</si>
  <si>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</si>
  <si>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</si>
  <si>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</si>
  <si>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</si>
  <si>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</si>
  <si>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</si>
  <si>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</si>
  <si>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</si>
  <si>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</si>
  <si>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</si>
  <si>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</si>
  <si>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</si>
  <si>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</si>
  <si>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</si>
  <si>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</si>
  <si>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</si>
  <si>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</si>
  <si>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</si>
  <si>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</si>
  <si>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</si>
  <si>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</si>
  <si>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</si>
  <si>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</si>
  <si>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</si>
  <si>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</si>
  <si>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</si>
  <si>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</si>
  <si>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</si>
  <si>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</si>
  <si>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</si>
  <si>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</si>
  <si>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</si>
  <si>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</si>
  <si>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</si>
  <si>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</si>
  <si>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</si>
  <si>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</si>
  <si>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</si>
  <si>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</si>
  <si>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</si>
  <si>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</si>
  <si>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</si>
  <si>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</si>
  <si>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</si>
  <si>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</si>
  <si>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</si>
  <si>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</si>
  <si>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</si>
  <si>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</si>
  <si>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</si>
  <si>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</si>
  <si>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</si>
  <si>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</si>
  <si>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</si>
  <si>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</si>
  <si>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</si>
  <si>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</si>
  <si>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</si>
  <si>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</si>
  <si>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</si>
  <si>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</si>
  <si>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</si>
  <si>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</si>
  <si>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</si>
  <si>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</si>
  <si>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</si>
  <si>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</si>
  <si>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</si>
  <si>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</si>
  <si>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</si>
  <si>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</si>
  <si>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</si>
  <si>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</si>
  <si>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</si>
  <si>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</si>
  <si>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</si>
  <si>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</si>
  <si>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</si>
  <si>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</si>
  <si>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</si>
  <si>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</si>
  <si>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</si>
  <si>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</si>
  <si>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</si>
  <si>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</si>
  <si>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</si>
  <si>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</si>
  <si>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</si>
  <si>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</si>
  <si>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</si>
  <si>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</si>
  <si>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</si>
  <si>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</si>
  <si>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</si>
  <si>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</si>
  <si>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</si>
  <si>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</si>
  <si>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</si>
  <si>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</si>
  <si>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</si>
  <si>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</si>
  <si>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</si>
  <si>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</si>
  <si>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</si>
  <si>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</si>
  <si>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</si>
  <si>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</si>
  <si>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</si>
  <si>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</si>
  <si>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</si>
  <si>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</si>
  <si>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</si>
  <si>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</si>
  <si>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</si>
  <si>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</si>
  <si>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</si>
  <si>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</si>
  <si>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</si>
  <si>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</si>
  <si>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</si>
  <si>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</si>
  <si>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</si>
  <si>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</si>
  <si>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</si>
  <si>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</si>
  <si>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</si>
  <si>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</si>
  <si>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</si>
  <si>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</si>
  <si>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</si>
  <si>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</si>
  <si>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</si>
  <si>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</si>
  <si>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</si>
  <si>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</si>
  <si>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</si>
  <si>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</si>
  <si>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</si>
  <si>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</si>
  <si>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</si>
  <si>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</si>
  <si>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</si>
  <si>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</si>
  <si>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</si>
  <si>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</si>
  <si>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</si>
  <si>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</si>
  <si>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</si>
  <si>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</si>
  <si>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</si>
  <si>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</si>
  <si>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</si>
  <si>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</si>
  <si>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</si>
  <si>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</si>
  <si>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</si>
  <si>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</si>
  <si>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</si>
  <si>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</si>
  <si>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</si>
  <si>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</si>
  <si>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</si>
  <si>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</si>
  <si>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</si>
  <si>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</si>
  <si>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</si>
  <si>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</si>
  <si>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</si>
  <si>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</si>
  <si>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</si>
  <si>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</si>
  <si>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</si>
  <si>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</si>
  <si>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</si>
  <si>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</si>
  <si>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</si>
  <si>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</si>
  <si>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</si>
  <si>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</si>
  <si>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</si>
  <si>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</si>
  <si>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</si>
  <si>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</si>
  <si>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</si>
  <si>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</si>
  <si>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</si>
  <si>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</si>
  <si>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</si>
  <si>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</si>
  <si>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</si>
  <si>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</si>
  <si>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</si>
  <si>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</si>
  <si>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</si>
  <si>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</si>
  <si>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</si>
  <si>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</si>
  <si>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</si>
  <si>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</si>
  <si>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</si>
  <si>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</si>
  <si>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</si>
  <si>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</si>
  <si>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</si>
  <si>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</si>
  <si>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</si>
  <si>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</si>
  <si>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</si>
  <si>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</si>
  <si>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</si>
  <si>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</si>
  <si>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</si>
  <si>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</si>
  <si>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</si>
  <si>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</si>
  <si>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</si>
  <si>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</si>
  <si>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</si>
  <si>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</si>
  <si>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</si>
  <si>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</si>
  <si>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</si>
  <si>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</si>
  <si>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</si>
  <si>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</si>
  <si>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</si>
  <si>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</si>
  <si>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</si>
  <si>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</si>
  <si>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</si>
  <si>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</si>
  <si>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</si>
  <si>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</si>
  <si>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</si>
  <si>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</si>
  <si>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</si>
  <si>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</si>
  <si>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</si>
  <si>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</si>
  <si>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</si>
  <si>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</si>
  <si>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</si>
  <si>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</si>
  <si>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</si>
  <si>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</si>
  <si>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</si>
  <si>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</si>
  <si>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</si>
  <si>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</si>
  <si>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</si>
  <si>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</si>
  <si>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</si>
  <si>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</si>
  <si>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</si>
  <si>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</si>
  <si>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</si>
  <si>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</si>
  <si>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</si>
  <si>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</si>
  <si>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</si>
  <si>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</si>
  <si>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</si>
  <si>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</si>
  <si>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</si>
  <si>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</si>
  <si>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</si>
  <si>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</si>
  <si>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</si>
  <si>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</si>
  <si>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</si>
  <si>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</si>
  <si>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</si>
  <si>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</si>
  <si>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</si>
  <si>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</si>
  <si>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</si>
  <si>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</si>
  <si>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</si>
  <si>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</si>
  <si>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</si>
  <si>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</si>
  <si>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</si>
  <si>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</si>
  <si>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</si>
  <si>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</si>
  <si>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</si>
  <si>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</si>
  <si>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</si>
  <si>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</si>
  <si>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</si>
  <si>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</si>
  <si>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</si>
  <si>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</si>
  <si>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</si>
  <si>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</si>
  <si>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</si>
  <si>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</si>
  <si>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</si>
  <si>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</si>
  <si>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</si>
  <si>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</si>
  <si>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</si>
  <si>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</si>
  <si>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</si>
  <si>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</si>
  <si>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</si>
  <si>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</si>
  <si>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</si>
  <si>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</si>
  <si>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</si>
  <si>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</si>
  <si>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</si>
  <si>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</si>
  <si>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</si>
  <si>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</si>
  <si>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</si>
  <si>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</si>
  <si>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</si>
  <si>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</si>
  <si>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</si>
  <si>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</si>
  <si>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</si>
  <si>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</si>
  <si>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</si>
  <si>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</si>
  <si>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</si>
  <si>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</si>
  <si>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</si>
  <si>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</si>
  <si>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</si>
  <si>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</si>
  <si>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</si>
  <si>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</si>
  <si>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</si>
  <si>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</si>
  <si>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</si>
  <si>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</si>
  <si>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</si>
  <si>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</si>
  <si>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</si>
  <si>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</si>
  <si>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</si>
  <si>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</si>
  <si>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</si>
  <si>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</si>
  <si>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</si>
  <si>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</si>
  <si>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</si>
  <si>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</si>
  <si>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</si>
  <si>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</si>
  <si>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</si>
  <si>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</si>
  <si>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</si>
  <si>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</si>
  <si>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</si>
  <si>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</si>
  <si>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</si>
  <si>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</si>
  <si>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</si>
  <si>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</si>
  <si>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</si>
  <si>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</si>
  <si>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</si>
  <si>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</si>
  <si>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</si>
  <si>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</si>
  <si>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</si>
  <si>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</si>
  <si>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</si>
  <si>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</si>
  <si>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</si>
  <si>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</si>
  <si>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</si>
  <si>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</si>
  <si>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</si>
  <si>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</si>
  <si>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</si>
  <si>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</si>
  <si>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</si>
  <si>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</si>
  <si>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</si>
  <si>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</si>
  <si>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</si>
  <si>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</si>
  <si>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</si>
  <si>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</si>
  <si>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</si>
  <si>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</si>
  <si>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</si>
  <si>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</si>
  <si>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</si>
  <si>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</si>
  <si>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</si>
  <si>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</si>
  <si>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</si>
  <si>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</si>
  <si>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</si>
  <si>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</si>
  <si>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</si>
  <si>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</si>
  <si>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</si>
  <si>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</si>
  <si>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</si>
  <si>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</si>
  <si>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</si>
  <si>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</si>
  <si>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</si>
  <si>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</si>
  <si>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</si>
  <si>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</si>
  <si>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</si>
  <si>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</si>
  <si>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</si>
  <si>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</si>
  <si>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</si>
  <si>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</si>
  <si>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</si>
  <si>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</si>
  <si>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</si>
  <si>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</si>
  <si>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</si>
  <si>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</si>
  <si>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</si>
  <si>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</si>
  <si>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</si>
  <si>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</si>
  <si>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</si>
  <si>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</si>
  <si>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</si>
  <si>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</si>
  <si>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</si>
  <si>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</si>
  <si>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</si>
  <si>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</si>
  <si>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</si>
  <si>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</si>
  <si>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</si>
  <si>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</si>
  <si>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</si>
  <si>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</si>
  <si>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</si>
  <si>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</si>
  <si>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</si>
  <si>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</si>
  <si>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</si>
  <si>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</si>
  <si>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</si>
  <si>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</si>
  <si>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</si>
  <si>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</si>
  <si>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</si>
  <si>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</si>
  <si>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</si>
  <si>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</si>
  <si>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</si>
  <si>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</si>
  <si>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</si>
  <si>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</si>
  <si>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</si>
  <si>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</si>
  <si>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</si>
  <si>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</si>
  <si>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</si>
  <si>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</si>
  <si>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</si>
  <si>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</si>
  <si>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</si>
  <si>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</si>
  <si>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</si>
  <si>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</si>
  <si>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</si>
  <si>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</si>
  <si>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</si>
  <si>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</si>
  <si>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</si>
  <si>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</si>
  <si>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</si>
  <si>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</si>
  <si>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</si>
  <si>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</si>
  <si>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</si>
  <si>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</si>
  <si>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</si>
  <si>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</si>
  <si>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</si>
  <si>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</si>
  <si>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</si>
  <si>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</si>
  <si>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</si>
  <si>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</si>
  <si>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</si>
  <si>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</si>
  <si>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</si>
  <si>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</si>
  <si>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</si>
  <si>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</si>
  <si>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</si>
  <si>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</si>
  <si>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</si>
  <si>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</si>
  <si>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</si>
  <si>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</si>
  <si>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</si>
  <si>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</si>
  <si>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</si>
  <si>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</si>
  <si>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</si>
  <si>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</si>
  <si>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</si>
  <si>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</si>
  <si>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</si>
  <si>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</si>
  <si>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</si>
  <si>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</si>
  <si>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</si>
  <si>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</si>
  <si>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</si>
  <si>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</si>
  <si>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</si>
  <si>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</si>
  <si>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</si>
  <si>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</si>
  <si>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</si>
  <si>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</si>
  <si>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</si>
  <si>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</si>
  <si>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</si>
  <si>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</si>
  <si>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</si>
  <si>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</si>
  <si>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</si>
  <si>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</si>
  <si>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</si>
  <si>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</si>
  <si>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</si>
  <si>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</si>
  <si>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</si>
  <si>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</si>
  <si>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</si>
  <si>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</si>
  <si>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</si>
  <si>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</si>
  <si>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</si>
  <si>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</si>
  <si>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</si>
  <si>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</si>
  <si>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</si>
  <si>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</si>
  <si>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</si>
  <si>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</si>
  <si>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</si>
  <si>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</si>
  <si>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</si>
  <si>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</si>
  <si>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</si>
  <si>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</si>
  <si>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</si>
  <si>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</si>
  <si>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</si>
  <si>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</si>
  <si>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</si>
  <si>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</si>
  <si>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</si>
  <si>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</si>
  <si>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</si>
  <si>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</si>
  <si>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</si>
  <si>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</si>
  <si>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</si>
  <si>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</si>
  <si>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</si>
  <si>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</si>
  <si>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</si>
  <si>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</si>
  <si>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</si>
  <si>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</si>
  <si>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</si>
  <si>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</si>
  <si>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</si>
  <si>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</si>
  <si>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</si>
  <si>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</si>
  <si>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</si>
  <si>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</si>
  <si>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</si>
  <si>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</si>
  <si>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</si>
  <si>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</si>
  <si>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</si>
  <si>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</si>
  <si>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</si>
  <si>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</si>
  <si>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</si>
  <si>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</si>
  <si>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</si>
  <si>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</si>
  <si>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</si>
  <si>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</si>
  <si>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</si>
  <si>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</si>
  <si>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</si>
  <si>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</si>
  <si>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</si>
  <si>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</si>
  <si>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</si>
  <si>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</si>
  <si>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</si>
  <si>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</si>
  <si>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</si>
  <si>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</si>
  <si>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</si>
  <si>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</si>
  <si>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</si>
  <si>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</si>
  <si>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</si>
  <si>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</si>
  <si>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</si>
  <si>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</si>
  <si>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</si>
  <si>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</si>
  <si>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</si>
  <si>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</si>
  <si>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</si>
  <si>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</si>
  <si>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</si>
  <si>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</si>
  <si>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</si>
  <si>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</si>
  <si>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</si>
  <si>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</si>
  <si>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</si>
  <si>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</si>
  <si>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</si>
  <si>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</si>
  <si>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</si>
  <si>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</si>
  <si>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</si>
  <si>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</si>
  <si>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</si>
  <si>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</si>
  <si>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</si>
  <si>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</si>
  <si>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</si>
  <si>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</si>
  <si>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</si>
  <si>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</si>
  <si>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</si>
  <si>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</si>
  <si>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</si>
  <si>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</si>
  <si>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</si>
  <si>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</si>
  <si>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</si>
  <si>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</si>
  <si>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</si>
  <si>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</si>
  <si>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</si>
  <si>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</si>
  <si>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</si>
  <si>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</si>
  <si>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</si>
  <si>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</si>
  <si>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</si>
  <si>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</si>
  <si>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</si>
  <si>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</si>
  <si>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</si>
  <si>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</si>
  <si>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</si>
  <si>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</si>
  <si>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</si>
  <si>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</si>
  <si>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</si>
  <si>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</si>
  <si>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</si>
  <si>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</si>
  <si>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</si>
  <si>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</si>
  <si>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</si>
  <si>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</si>
  <si>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</si>
  <si>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</si>
  <si>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</si>
  <si>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</si>
  <si>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</si>
  <si>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</si>
  <si>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</si>
  <si>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</si>
  <si>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</si>
  <si>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</si>
  <si>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</si>
  <si>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</si>
  <si>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</si>
  <si>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</si>
  <si>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</si>
  <si>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</si>
  <si>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</si>
  <si>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</si>
  <si>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</si>
  <si>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</si>
  <si>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</si>
  <si>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</si>
  <si>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</si>
  <si>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</si>
  <si>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</si>
  <si>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</si>
  <si>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</si>
  <si>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</si>
  <si>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</si>
  <si>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</si>
  <si>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</si>
  <si>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</si>
  <si>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</si>
  <si>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</si>
  <si>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</si>
  <si>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</si>
  <si>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</si>
  <si>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</si>
  <si>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</si>
  <si>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</si>
  <si>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</si>
  <si>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</si>
  <si>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</si>
  <si>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</si>
  <si>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</si>
  <si>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</si>
  <si>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</si>
  <si>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</si>
  <si>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</si>
  <si>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</si>
  <si>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</si>
  <si>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</si>
  <si>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</si>
  <si>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</si>
  <si>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</si>
  <si>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</si>
  <si>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</si>
  <si>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</si>
  <si>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</si>
  <si>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</si>
  <si>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</si>
  <si>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</si>
  <si>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</si>
  <si>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</si>
  <si>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</si>
  <si>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</si>
  <si>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</si>
  <si>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</si>
  <si>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</si>
  <si>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</si>
  <si>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</si>
  <si>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</si>
  <si>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</si>
  <si>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</si>
  <si>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</si>
  <si>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</si>
  <si>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</si>
  <si>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</si>
  <si>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</si>
  <si>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</si>
  <si>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</si>
  <si>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</si>
  <si>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</si>
  <si>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</si>
  <si>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</si>
  <si>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</si>
  <si>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</si>
  <si>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</si>
  <si>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</si>
  <si>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</si>
  <si>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</si>
  <si>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</si>
  <si>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</si>
  <si>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</si>
  <si>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</si>
  <si>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</si>
  <si>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</si>
  <si>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</si>
  <si>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</si>
  <si>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</si>
  <si>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</si>
  <si>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</si>
  <si>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</si>
  <si>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</si>
  <si>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</si>
  <si>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</si>
  <si>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</si>
  <si>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</si>
  <si>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</si>
  <si>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</si>
  <si>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</si>
  <si>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</si>
  <si>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</si>
  <si>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</si>
  <si>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</si>
  <si>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</si>
  <si>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</si>
  <si>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</si>
  <si>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</si>
  <si>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</si>
  <si>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</si>
  <si>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</si>
  <si>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</si>
  <si>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</si>
  <si>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</si>
  <si>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</si>
  <si>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</si>
  <si>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</si>
  <si>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</si>
  <si>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</si>
  <si>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</si>
  <si>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</si>
  <si>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</si>
  <si>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</si>
  <si>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</si>
  <si>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</si>
  <si>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</si>
  <si>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</si>
  <si>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</si>
  <si>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</si>
  <si>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</si>
  <si>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</si>
  <si>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</si>
  <si>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</si>
  <si>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</si>
  <si>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</si>
  <si>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</si>
  <si>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</si>
  <si>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</si>
  <si>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</si>
  <si>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</si>
  <si>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</si>
  <si>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</si>
  <si>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</si>
  <si>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</si>
  <si>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</si>
  <si>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</si>
  <si>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</si>
  <si>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</si>
  <si>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</si>
  <si>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</si>
  <si>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</si>
  <si>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</si>
  <si>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</si>
  <si>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</si>
  <si>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</si>
  <si>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</si>
  <si>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</si>
  <si>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</si>
  <si>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</si>
  <si>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</si>
  <si>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</si>
  <si>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</si>
  <si>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</si>
  <si>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</si>
  <si>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</si>
  <si>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</si>
  <si>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</si>
  <si>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</si>
  <si>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</si>
  <si>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</si>
  <si>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</si>
  <si>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</si>
  <si>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</si>
  <si>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</si>
  <si>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</si>
  <si>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</si>
  <si>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</si>
  <si>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</si>
  <si>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</si>
  <si>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</si>
  <si>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</si>
  <si>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</si>
  <si>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</si>
  <si>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</si>
  <si>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</si>
  <si>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</si>
  <si>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</si>
  <si>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</si>
  <si>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</si>
  <si>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</si>
  <si>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</si>
  <si>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</si>
  <si>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</si>
  <si>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</si>
  <si>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</si>
  <si>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</si>
  <si>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</si>
  <si>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</si>
  <si>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</si>
  <si>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</si>
  <si>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</si>
  <si>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</si>
  <si>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</si>
  <si>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</si>
  <si>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</si>
  <si>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</si>
  <si>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</si>
  <si>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</si>
  <si>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</si>
  <si>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</si>
  <si>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</si>
  <si>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</si>
  <si>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</si>
  <si>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</si>
  <si>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</si>
  <si>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</si>
  <si>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</si>
  <si>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</si>
  <si>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</si>
  <si>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</si>
  <si>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</si>
  <si>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</si>
  <si>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</si>
  <si>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</si>
  <si>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</si>
  <si>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</si>
  <si>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</si>
  <si>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</si>
  <si>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</si>
  <si>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</si>
  <si>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</si>
  <si>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</si>
  <si>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</si>
  <si>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</si>
  <si>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</si>
  <si>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</si>
  <si>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</si>
  <si>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</si>
  <si>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</si>
  <si>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</si>
  <si>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</si>
  <si>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</si>
  <si>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</si>
  <si>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</si>
  <si>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</si>
  <si>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</si>
  <si>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</si>
  <si>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</si>
  <si>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</si>
  <si>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</si>
  <si>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</si>
  <si>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</si>
  <si>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</si>
  <si>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</si>
  <si>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</si>
  <si>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</si>
  <si>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</si>
  <si>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</si>
  <si>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</si>
  <si>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</si>
  <si>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</si>
  <si>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</si>
  <si>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</si>
  <si>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</si>
  <si>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</si>
  <si>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</si>
  <si>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</si>
  <si>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</si>
  <si>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</si>
  <si>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</si>
  <si>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</si>
  <si>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</si>
  <si>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</si>
  <si>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</si>
  <si>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</si>
  <si>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</si>
  <si>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</si>
  <si>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</si>
  <si>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</si>
  <si>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</si>
  <si>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</si>
  <si>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</si>
  <si>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</si>
  <si>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</si>
  <si>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</si>
  <si>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</si>
  <si>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</si>
  <si>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</si>
  <si>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</si>
  <si>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</si>
  <si>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</si>
  <si>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</si>
  <si>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</si>
  <si>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</si>
  <si>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</si>
  <si>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</si>
  <si>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</si>
  <si>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</si>
  <si>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</si>
  <si>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</si>
  <si>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</si>
  <si>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</si>
  <si>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</si>
  <si>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</si>
  <si>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</si>
  <si>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</si>
  <si>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</si>
  <si>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</si>
  <si>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</si>
  <si>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</si>
  <si>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</si>
  <si>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</si>
  <si>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</si>
  <si>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</si>
  <si>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</si>
  <si>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</si>
  <si>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</si>
  <si>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</si>
  <si>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</si>
  <si>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</si>
  <si>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</si>
  <si>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</si>
  <si>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</si>
  <si>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</si>
  <si>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</si>
  <si>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</si>
  <si>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</si>
  <si>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</si>
  <si>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</si>
  <si>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</si>
  <si>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</si>
  <si>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</si>
  <si>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</si>
  <si>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</si>
  <si>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</si>
  <si>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</si>
  <si>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</si>
  <si>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</si>
  <si>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</si>
  <si>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</si>
  <si>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</si>
  <si>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</si>
  <si>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</si>
  <si>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</si>
  <si>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</si>
  <si>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</si>
  <si>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</si>
  <si>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</si>
  <si>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</si>
  <si>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</si>
  <si>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</si>
  <si>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</si>
  <si>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</si>
  <si>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</si>
  <si>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</si>
  <si>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</si>
  <si>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</si>
  <si>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</si>
  <si>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</si>
  <si>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</si>
  <si>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</si>
  <si>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</si>
  <si>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</si>
  <si>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</si>
  <si>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</si>
  <si>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</si>
  <si>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</si>
  <si>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</si>
  <si>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</si>
  <si>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</si>
  <si>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</si>
  <si>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</si>
  <si>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</si>
  <si>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</si>
  <si>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</si>
  <si>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</si>
  <si>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</si>
  <si>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</si>
  <si>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</si>
  <si>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</si>
  <si>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</si>
  <si>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</si>
  <si>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</si>
  <si>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</si>
  <si>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</si>
  <si>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</si>
  <si>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</si>
  <si>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</si>
  <si>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</si>
  <si>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</si>
  <si>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</si>
  <si>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</si>
  <si>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</si>
  <si>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</si>
  <si>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</si>
  <si>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</si>
  <si>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</si>
  <si>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</si>
  <si>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</si>
  <si>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</si>
  <si>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</si>
  <si>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</si>
  <si>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</si>
  <si>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</si>
  <si>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</si>
  <si>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</si>
  <si>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</si>
  <si>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</si>
  <si>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</si>
  <si>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</si>
  <si>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</si>
  <si>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</si>
  <si>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</si>
  <si>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</si>
  <si>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</si>
  <si>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</si>
  <si>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</si>
  <si>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</si>
  <si>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</si>
  <si>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</si>
  <si>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</si>
  <si>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</si>
  <si>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</si>
  <si>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</si>
  <si>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</si>
  <si>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</si>
  <si>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</si>
  <si>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</si>
  <si>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</si>
  <si>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</si>
  <si>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</si>
  <si>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</si>
  <si>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</si>
  <si>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</si>
  <si>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</si>
  <si>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</si>
  <si>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</si>
  <si>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</si>
  <si>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</si>
  <si>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</si>
  <si>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</si>
  <si>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</si>
  <si>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</si>
  <si>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</si>
  <si>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</si>
  <si>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</si>
  <si>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</si>
  <si>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</si>
  <si>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</si>
  <si>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</si>
  <si>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</si>
  <si>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</si>
  <si>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</si>
  <si>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</si>
  <si>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</si>
  <si>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</si>
  <si>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</si>
  <si>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</si>
  <si>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</si>
  <si>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</si>
  <si>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</si>
  <si>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</si>
  <si>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</si>
  <si>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</si>
  <si>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</si>
  <si>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</si>
  <si>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</si>
  <si>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</si>
  <si>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</si>
  <si>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</si>
  <si>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</si>
  <si>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</si>
  <si>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</si>
  <si>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</si>
  <si>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</si>
  <si>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</si>
  <si>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</si>
  <si>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</si>
  <si>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</si>
  <si>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</si>
  <si>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</si>
  <si>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</si>
  <si>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</si>
  <si>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</si>
  <si>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</si>
  <si>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</si>
  <si>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</si>
  <si>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</si>
  <si>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</si>
  <si>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</si>
  <si>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</si>
  <si>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</si>
  <si>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</si>
  <si>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</si>
  <si>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</si>
  <si>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</si>
  <si>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</si>
  <si>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</si>
  <si>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</si>
  <si>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</si>
  <si>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</si>
  <si>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</si>
  <si>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</si>
  <si>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</si>
  <si>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</si>
  <si>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</si>
  <si>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</si>
  <si>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</si>
  <si>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</si>
  <si>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</si>
  <si>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</si>
  <si>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</si>
  <si>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</si>
  <si>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</si>
  <si>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</si>
  <si>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</si>
  <si>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</si>
  <si>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</si>
  <si>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</si>
  <si>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</si>
  <si>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</si>
  <si>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</si>
  <si>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</si>
  <si>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</si>
  <si>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</si>
  <si>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</si>
  <si>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</si>
  <si>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</si>
  <si>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</si>
  <si>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</si>
  <si>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</si>
  <si>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</si>
  <si>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</si>
  <si>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</si>
  <si>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</si>
  <si>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</si>
  <si>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</si>
  <si>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</si>
  <si>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</si>
  <si>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</si>
  <si>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</si>
  <si>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</si>
  <si>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</si>
  <si>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</si>
  <si>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</si>
  <si>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</si>
  <si>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</si>
  <si>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</si>
  <si>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</si>
  <si>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</si>
  <si>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</si>
  <si>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</si>
  <si>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</si>
  <si>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</si>
  <si>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</si>
  <si>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</si>
  <si>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</si>
  <si>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</si>
  <si>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</si>
  <si>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</si>
  <si>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</si>
  <si>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</si>
  <si>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</si>
  <si>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</si>
  <si>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</si>
  <si>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</si>
  <si>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</si>
  <si>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</si>
  <si>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</si>
  <si>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</si>
  <si>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</si>
  <si>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</si>
  <si>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</si>
  <si>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</si>
  <si>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</si>
  <si>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</si>
  <si>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</si>
  <si>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</si>
  <si>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</si>
  <si>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</si>
  <si>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</si>
  <si>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</si>
  <si>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</si>
  <si>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</si>
  <si>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</si>
  <si>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</si>
  <si>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</si>
  <si>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</si>
  <si>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</si>
  <si>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</si>
  <si>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</si>
  <si>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</si>
  <si>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</si>
  <si>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</si>
  <si>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</si>
  <si>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</si>
  <si>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</si>
  <si>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</si>
  <si>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</si>
  <si>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</si>
  <si>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</si>
  <si>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</si>
  <si>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</si>
  <si>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</si>
  <si>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</si>
  <si>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</si>
  <si>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</si>
  <si>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</si>
  <si>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</si>
  <si>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</si>
  <si>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</si>
  <si>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</si>
  <si>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</si>
  <si>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</si>
  <si>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</si>
  <si>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</si>
  <si>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</si>
  <si>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</si>
  <si>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</si>
  <si>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</si>
  <si>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</si>
  <si>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</si>
  <si>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</si>
  <si>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</si>
  <si>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</si>
  <si>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</si>
  <si>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</si>
  <si>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</si>
  <si>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</si>
  <si>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</si>
  <si>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</si>
  <si>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</si>
  <si>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</si>
  <si>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</si>
  <si>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</si>
  <si>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</si>
  <si>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</si>
  <si>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</si>
  <si>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</si>
  <si>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</si>
  <si>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</si>
  <si>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</si>
  <si>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</si>
  <si>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</si>
  <si>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</si>
  <si>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</si>
  <si>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</si>
  <si>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</si>
  <si>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</si>
  <si>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</si>
  <si>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</si>
  <si>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</si>
  <si>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</si>
  <si>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</si>
  <si>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</si>
  <si>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</si>
  <si>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</si>
  <si>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</si>
  <si>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</si>
  <si>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</si>
  <si>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</si>
  <si>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</si>
  <si>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</si>
  <si>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</si>
  <si>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</si>
  <si>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</si>
  <si>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</si>
  <si>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</si>
  <si>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</si>
  <si>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</si>
  <si>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</si>
  <si>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</si>
  <si>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</si>
  <si>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</si>
  <si>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</si>
  <si>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</si>
  <si>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</si>
  <si>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</si>
  <si>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</si>
  <si>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</si>
  <si>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</si>
  <si>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</si>
  <si>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</si>
  <si>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</si>
  <si>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</si>
  <si>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</si>
  <si>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</si>
  <si>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</si>
  <si>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</si>
  <si>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</si>
  <si>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</si>
  <si>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</si>
  <si>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</si>
  <si>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</si>
  <si>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</si>
  <si>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</si>
  <si>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</si>
  <si>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</si>
  <si>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</si>
  <si>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</si>
  <si>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</si>
  <si>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</si>
  <si>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</si>
  <si>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</si>
  <si>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</si>
  <si>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</si>
  <si>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</si>
  <si>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</si>
  <si>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</si>
  <si>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</si>
  <si>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</si>
  <si>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</si>
  <si>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</si>
  <si>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</si>
  <si>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</si>
  <si>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</si>
  <si>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</si>
  <si>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</si>
  <si>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</si>
  <si>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</si>
  <si>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</si>
  <si>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</si>
  <si>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</si>
  <si>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</si>
  <si>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</si>
  <si>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</si>
  <si>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</si>
  <si>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</si>
  <si>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</si>
  <si>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</si>
  <si>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</si>
  <si>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</si>
  <si>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</si>
  <si>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</si>
  <si>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</si>
  <si>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</si>
  <si>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</si>
  <si>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</si>
  <si>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</si>
  <si>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</si>
  <si>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</si>
  <si>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</si>
  <si>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</si>
  <si>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</si>
  <si>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</si>
  <si>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</si>
  <si>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</si>
  <si>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</si>
  <si>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</si>
  <si>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</si>
  <si>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</si>
  <si>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</si>
  <si>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</si>
  <si>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</si>
  <si>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</si>
  <si>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</si>
  <si>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</si>
  <si>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</si>
  <si>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</si>
  <si>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</si>
  <si>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</si>
  <si>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</si>
  <si>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</si>
  <si>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</si>
  <si>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</si>
  <si>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</si>
  <si>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</si>
  <si>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</si>
  <si>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</si>
  <si>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</si>
  <si>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</si>
  <si>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</si>
  <si>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</si>
  <si>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</si>
  <si>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</si>
  <si>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</si>
  <si>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</si>
  <si>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</si>
  <si>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</si>
  <si>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</si>
  <si>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</si>
  <si>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</si>
  <si>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</si>
  <si>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</si>
  <si>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</si>
  <si>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</si>
  <si>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</si>
  <si>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</si>
  <si>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</si>
  <si>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</si>
  <si>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</si>
  <si>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</si>
  <si>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</si>
  <si>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</si>
  <si>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</si>
  <si>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</si>
  <si>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</si>
  <si>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</si>
  <si>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</si>
  <si>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</si>
  <si>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</si>
  <si>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</si>
  <si>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</si>
  <si>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</si>
  <si>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</si>
  <si>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</si>
  <si>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</si>
  <si>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</si>
  <si>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</si>
  <si>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</si>
  <si>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</si>
  <si>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</si>
  <si>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</si>
  <si>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</si>
  <si>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</si>
  <si>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</si>
  <si>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</si>
  <si>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</si>
  <si>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</si>
  <si>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</si>
  <si>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</si>
  <si>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</si>
  <si>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</si>
  <si>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</si>
  <si>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</si>
  <si>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</si>
  <si>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</si>
  <si>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</si>
  <si>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</si>
  <si>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</si>
  <si>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</si>
  <si>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</si>
  <si>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</si>
  <si>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</si>
  <si>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</si>
  <si>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</si>
  <si>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</si>
  <si>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</si>
  <si>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</si>
  <si>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</si>
  <si>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</si>
  <si>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</si>
  <si>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</si>
  <si>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</si>
  <si>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</si>
  <si>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</si>
  <si>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</si>
  <si>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</si>
  <si>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</si>
  <si>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</si>
  <si>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</si>
  <si>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</si>
  <si>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</si>
  <si>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</si>
  <si>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</si>
  <si>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</si>
  <si>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</si>
  <si>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</si>
  <si>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</si>
  <si>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</si>
  <si>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</si>
  <si>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</si>
  <si>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</si>
  <si>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</si>
  <si>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</si>
  <si>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</si>
  <si>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</si>
  <si>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</si>
  <si>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</si>
  <si>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</si>
  <si>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</si>
  <si>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</si>
  <si>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</si>
  <si>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</si>
  <si>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</si>
  <si>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</si>
  <si>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</si>
  <si>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</si>
  <si>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</si>
  <si>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</si>
  <si>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</si>
  <si>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</si>
  <si>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</si>
  <si>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</si>
  <si>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</si>
  <si>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</si>
  <si>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</si>
  <si>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</si>
  <si>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</si>
  <si>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</si>
  <si>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</si>
  <si>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</si>
  <si>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</si>
  <si>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</si>
  <si>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</si>
  <si>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</si>
  <si>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</si>
  <si>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</si>
  <si>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</si>
  <si>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</si>
  <si>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</si>
  <si>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</si>
  <si>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</si>
  <si>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</si>
  <si>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</si>
  <si>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</si>
  <si>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</si>
  <si>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</si>
  <si>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</si>
  <si>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</si>
  <si>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</si>
  <si>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</si>
  <si>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</si>
  <si>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</si>
  <si>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</si>
  <si>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</si>
  <si>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</si>
  <si>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</si>
  <si>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</si>
  <si>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</si>
  <si>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</si>
  <si>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</si>
  <si>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</si>
  <si>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</si>
  <si>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</si>
  <si>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</si>
  <si>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</si>
  <si>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</si>
  <si>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</si>
  <si>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</si>
  <si>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</si>
  <si>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</si>
  <si>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</si>
  <si>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</si>
  <si>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</si>
  <si>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</si>
  <si>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</si>
  <si>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</si>
  <si>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</si>
  <si>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</si>
  <si>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</si>
  <si>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</si>
  <si>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</si>
  <si>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</si>
  <si>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</si>
  <si>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</si>
  <si>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</si>
  <si>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</si>
  <si>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</si>
  <si>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</si>
  <si>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</si>
  <si>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</si>
  <si>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</si>
  <si>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</si>
  <si>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</si>
  <si>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</si>
  <si>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</si>
  <si>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</si>
  <si>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</si>
  <si>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</si>
  <si>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</si>
  <si>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</si>
  <si>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</si>
  <si>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</si>
  <si>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</si>
  <si>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</si>
  <si>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</si>
  <si>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</si>
  <si>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</si>
  <si>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</si>
  <si>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</si>
  <si>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</si>
  <si>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</si>
  <si>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</si>
  <si>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</si>
  <si>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</si>
  <si>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</si>
  <si>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</si>
  <si>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</si>
  <si>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</si>
  <si>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</si>
  <si>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</si>
  <si>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</si>
  <si>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</si>
  <si>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</si>
  <si>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</si>
  <si>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</si>
  <si>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</si>
  <si>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</si>
  <si>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</si>
  <si>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</si>
  <si>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</si>
  <si>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</si>
  <si>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</si>
  <si>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</si>
  <si>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</si>
  <si>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</si>
  <si>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</si>
  <si>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</si>
  <si>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</si>
  <si>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</si>
  <si>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</si>
  <si>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</si>
  <si>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</si>
  <si>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</si>
  <si>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</si>
  <si>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</si>
  <si>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</si>
  <si>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</si>
  <si>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</si>
  <si>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</si>
  <si>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</si>
  <si>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</si>
  <si>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</si>
  <si>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</si>
  <si>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</si>
  <si>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</si>
  <si>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</si>
  <si>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</si>
  <si>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</si>
  <si>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</si>
  <si>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</si>
  <si>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</si>
  <si>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</si>
  <si>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</si>
  <si>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</si>
  <si>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</si>
  <si>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</si>
  <si>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</si>
  <si>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</si>
  <si>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</si>
  <si>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</si>
  <si>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</si>
  <si>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</si>
  <si>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</si>
  <si>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</si>
  <si>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</si>
  <si>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</si>
  <si>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</si>
  <si>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</si>
  <si>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</si>
  <si>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</si>
  <si>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</si>
  <si>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</si>
  <si>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</si>
  <si>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</si>
  <si>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</si>
  <si>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</si>
  <si>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</si>
  <si>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</si>
  <si>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</si>
  <si>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</si>
  <si>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</si>
  <si>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</si>
  <si>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</si>
  <si>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</si>
  <si>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</si>
  <si>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</si>
  <si>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</si>
  <si>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</si>
  <si>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</si>
  <si>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</si>
  <si>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</si>
  <si>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</si>
  <si>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</si>
  <si>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</si>
  <si>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</si>
  <si>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</si>
  <si>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</si>
  <si>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</si>
  <si>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</si>
  <si>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</si>
  <si>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</si>
  <si>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</si>
  <si>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</si>
  <si>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</si>
  <si>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</si>
  <si>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</si>
  <si>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</si>
  <si>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</si>
  <si>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</si>
  <si>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</si>
  <si>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</si>
  <si>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</si>
  <si>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</si>
  <si>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</si>
  <si>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</si>
  <si>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</si>
  <si>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</si>
  <si>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</si>
  <si>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</si>
  <si>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</si>
  <si>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</si>
  <si>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</si>
  <si>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</si>
  <si>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</si>
  <si>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</si>
  <si>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</si>
  <si>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</si>
  <si>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</si>
  <si>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</si>
  <si>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</si>
  <si>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</si>
  <si>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</si>
  <si>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</si>
  <si>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</si>
  <si>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</si>
  <si>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</si>
  <si>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</si>
  <si>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</si>
  <si>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</si>
  <si>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</si>
  <si>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</si>
  <si>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</si>
  <si>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</si>
  <si>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</si>
  <si>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</si>
  <si>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</si>
  <si>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</si>
  <si>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</si>
  <si>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</si>
  <si>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</si>
  <si>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</si>
  <si>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</si>
  <si>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</si>
  <si>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</si>
  <si>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</si>
  <si>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</si>
  <si>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</si>
  <si>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</si>
  <si>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</si>
  <si>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</si>
  <si>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</si>
  <si>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</si>
  <si>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</si>
  <si>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</si>
  <si>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</si>
  <si>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</si>
  <si>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</si>
  <si>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</si>
  <si>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</si>
  <si>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</si>
  <si>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</si>
  <si>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</si>
  <si>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</si>
  <si>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</si>
  <si>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</si>
  <si>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</si>
  <si>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</si>
  <si>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</si>
  <si>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</si>
  <si>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</si>
  <si>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</si>
  <si>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</si>
  <si>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</si>
  <si>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</si>
  <si>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</si>
  <si>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</si>
  <si>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</si>
  <si>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</si>
  <si>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</si>
  <si>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</si>
  <si>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</si>
  <si>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</si>
  <si>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</si>
  <si>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</si>
  <si>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</si>
  <si>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</si>
  <si>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</si>
  <si>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</si>
  <si>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</si>
  <si>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</si>
  <si>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</si>
  <si>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</si>
  <si>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</si>
  <si>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</si>
  <si>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</si>
  <si>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</si>
  <si>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</si>
  <si>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</si>
  <si>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</si>
  <si>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</si>
  <si>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</si>
  <si>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</si>
  <si>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</si>
  <si>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</si>
  <si>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</si>
  <si>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</si>
  <si>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</si>
  <si>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</si>
  <si>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</si>
  <si>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</si>
  <si>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</si>
  <si>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</si>
  <si>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</si>
  <si>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</si>
  <si>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</si>
  <si>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</si>
  <si>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</si>
  <si>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</si>
  <si>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</si>
  <si>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</si>
  <si>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</si>
  <si>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</si>
  <si>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</si>
  <si>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</si>
  <si>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</si>
  <si>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</si>
  <si>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</si>
  <si>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</si>
  <si>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</si>
  <si>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</si>
  <si>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</si>
  <si>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</si>
  <si>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</si>
  <si>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</si>
  <si>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</si>
  <si>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</si>
  <si>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</si>
  <si>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</si>
  <si>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</si>
  <si>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</si>
  <si>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</si>
  <si>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</si>
  <si>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</si>
  <si>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</si>
  <si>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</si>
  <si>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</si>
  <si>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</si>
  <si>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</si>
  <si>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</si>
  <si>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</si>
  <si>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</si>
  <si>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</si>
  <si>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</si>
  <si>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</si>
  <si>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</si>
  <si>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</si>
  <si>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</si>
  <si>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</si>
  <si>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</si>
  <si>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</si>
  <si>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</si>
  <si>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</si>
  <si>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</si>
  <si>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</si>
  <si>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</si>
  <si>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</si>
  <si>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</si>
  <si>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</si>
  <si>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</si>
  <si>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</si>
  <si>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</si>
  <si>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</si>
  <si>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</si>
  <si>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</si>
  <si>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</si>
  <si>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</si>
  <si>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</si>
  <si>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</si>
  <si>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</si>
  <si>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</si>
  <si>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</si>
  <si>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</si>
  <si>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</si>
  <si>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</si>
  <si>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</si>
  <si>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</si>
  <si>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</si>
  <si>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</si>
  <si>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</si>
  <si>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</si>
  <si>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</si>
  <si>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</si>
  <si>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</si>
  <si>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</si>
  <si>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</si>
  <si>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</si>
  <si>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</si>
  <si>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</si>
  <si>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</si>
  <si>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</si>
  <si>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</si>
  <si>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</si>
  <si>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</si>
  <si>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</si>
  <si>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</si>
  <si>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</si>
  <si>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</si>
  <si>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</si>
  <si>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</si>
  <si>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</si>
  <si>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</si>
  <si>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</si>
  <si>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</si>
  <si>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</si>
  <si>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</si>
  <si>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</si>
  <si>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</si>
  <si>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</si>
  <si>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</si>
  <si>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</si>
  <si>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</si>
  <si>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</si>
  <si>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</si>
  <si>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</si>
  <si>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</si>
  <si>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</si>
  <si>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</si>
  <si>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</si>
  <si>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</si>
  <si>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</si>
  <si>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</si>
  <si>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</si>
  <si>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</si>
  <si>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</si>
  <si>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</si>
  <si>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</si>
  <si>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</si>
  <si>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</si>
  <si>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</si>
  <si>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</si>
  <si>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</si>
  <si>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</si>
  <si>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</si>
  <si>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</si>
  <si>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</si>
  <si>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</si>
  <si>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</si>
  <si>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</si>
  <si>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</si>
  <si>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</si>
  <si>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</si>
  <si>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</si>
  <si>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</si>
  <si>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</si>
  <si>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</si>
  <si>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</si>
  <si>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</si>
  <si>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</si>
  <si>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</si>
  <si>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</si>
  <si>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</si>
  <si>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</si>
  <si>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</si>
  <si>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</si>
  <si>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</si>
  <si>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</si>
  <si>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</si>
  <si>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</si>
  <si>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</si>
  <si>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</si>
  <si>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</si>
  <si>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</si>
  <si>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</si>
  <si>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</si>
  <si>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</si>
  <si>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</si>
  <si>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</si>
  <si>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</si>
  <si>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</si>
  <si>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</si>
  <si>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</si>
  <si>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</si>
  <si>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</si>
  <si>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</si>
  <si>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</si>
  <si>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</si>
  <si>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</si>
  <si>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</si>
  <si>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</si>
  <si>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</si>
  <si>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</si>
  <si>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</si>
  <si>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</si>
  <si>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</si>
  <si>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</si>
  <si>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</si>
  <si>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</si>
  <si>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</si>
  <si>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</si>
  <si>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</si>
  <si>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</si>
  <si>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</si>
  <si>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</si>
  <si>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</si>
  <si>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</si>
  <si>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</si>
  <si>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</si>
  <si>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</si>
  <si>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</si>
  <si>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</si>
  <si>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</si>
  <si>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</si>
  <si>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</si>
  <si>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</si>
  <si>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</si>
  <si>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</si>
  <si>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</si>
  <si>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</si>
  <si>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</si>
  <si>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</si>
  <si>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</si>
  <si>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</si>
  <si>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</si>
  <si>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</si>
  <si>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</si>
  <si>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</si>
  <si>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</si>
  <si>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</si>
  <si>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</si>
  <si>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</si>
  <si>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</si>
  <si>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</si>
  <si>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</si>
  <si>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</si>
  <si>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</si>
  <si>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</si>
  <si>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</si>
  <si>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</si>
  <si>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</si>
  <si>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</si>
  <si>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</si>
  <si>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</si>
  <si>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</si>
  <si>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</si>
  <si>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</si>
  <si>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</si>
  <si>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</si>
  <si>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</si>
  <si>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</si>
  <si>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</si>
  <si>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</si>
  <si>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</si>
  <si>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</si>
  <si>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</si>
  <si>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</si>
  <si>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</si>
  <si>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</si>
  <si>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</si>
  <si>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</si>
  <si>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</si>
  <si>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</si>
  <si>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</si>
  <si>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</si>
  <si>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</si>
  <si>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</si>
  <si>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</si>
  <si>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</si>
  <si>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</si>
  <si>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</si>
  <si>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</si>
  <si>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</si>
  <si>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</si>
  <si>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</si>
  <si>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</si>
  <si>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</si>
  <si>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</si>
  <si>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</si>
  <si>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</si>
  <si>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</si>
  <si>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</si>
  <si>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</si>
  <si>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</si>
  <si>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</si>
  <si>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</si>
  <si>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</si>
  <si>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</si>
  <si>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</si>
  <si>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</si>
  <si>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</si>
  <si>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</si>
  <si>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</si>
  <si>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</si>
  <si>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</si>
  <si>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</si>
  <si>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</si>
  <si>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</si>
  <si>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</si>
  <si>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</si>
  <si>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</si>
  <si>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</si>
  <si>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</si>
  <si>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</si>
  <si>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</si>
  <si>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</si>
  <si>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</si>
  <si>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</si>
  <si>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</si>
  <si>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</si>
  <si>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</si>
  <si>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</si>
  <si>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</si>
  <si>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</si>
  <si>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</si>
  <si>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</si>
  <si>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</si>
  <si>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</si>
  <si>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</si>
  <si>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</si>
  <si>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</si>
  <si>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</si>
  <si>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</si>
  <si>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</si>
  <si>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</si>
  <si>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</si>
  <si>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</si>
  <si>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</si>
  <si>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</si>
  <si>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</si>
  <si>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</si>
  <si>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</si>
  <si>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</si>
  <si>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</si>
  <si>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</si>
  <si>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</si>
  <si>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</si>
  <si>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</si>
  <si>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</si>
  <si>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</si>
  <si>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</si>
  <si>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</si>
  <si>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</si>
  <si>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</si>
  <si>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</si>
  <si>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</si>
  <si>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</si>
  <si>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</si>
  <si>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</si>
  <si>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</si>
  <si>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</si>
  <si>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</si>
  <si>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</si>
  <si>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</si>
  <si>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</si>
  <si>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</si>
  <si>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</si>
  <si>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</si>
  <si>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</si>
  <si>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</si>
  <si>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</si>
  <si>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</si>
  <si>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</si>
  <si>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</si>
  <si>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</si>
  <si>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</si>
  <si>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</si>
  <si>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</si>
  <si>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</si>
  <si>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</si>
  <si>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</si>
  <si>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</si>
  <si>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</si>
  <si>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</si>
  <si>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</si>
  <si>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</si>
  <si>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</si>
  <si>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</si>
  <si>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</si>
  <si>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</si>
  <si>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</si>
  <si>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</si>
  <si>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</si>
  <si>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</si>
  <si>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</si>
  <si>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</si>
  <si>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</si>
  <si>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</si>
  <si>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</si>
  <si>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</si>
  <si>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</si>
  <si>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</si>
  <si>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</si>
  <si>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</si>
  <si>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</si>
  <si>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</si>
  <si>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</si>
  <si>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</si>
  <si>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</si>
  <si>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</si>
  <si>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</si>
  <si>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</si>
  <si>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</si>
  <si>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</si>
  <si>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</si>
  <si>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</si>
  <si>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</si>
  <si>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</si>
  <si>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</si>
  <si>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</si>
  <si>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</si>
  <si>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</si>
  <si>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</si>
  <si>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</si>
  <si>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</si>
  <si>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</si>
  <si>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</si>
  <si>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</si>
  <si>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</si>
  <si>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</si>
  <si>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</si>
  <si>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</si>
  <si>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</si>
  <si>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</si>
  <si>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</si>
  <si>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</si>
  <si>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</si>
  <si>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</si>
  <si>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</si>
  <si>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</si>
  <si>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</si>
  <si>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</si>
  <si>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</si>
  <si>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</si>
  <si>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</si>
  <si>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</si>
  <si>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</si>
  <si>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</si>
  <si>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</si>
  <si>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</si>
  <si>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</si>
  <si>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</si>
  <si>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</si>
  <si>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</si>
  <si>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</si>
  <si>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</si>
  <si>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</si>
  <si>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</si>
  <si>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</si>
  <si>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</si>
  <si>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</si>
  <si>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</si>
  <si>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</si>
  <si>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</si>
  <si>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</si>
  <si>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</si>
  <si>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</si>
  <si>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</si>
  <si>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</si>
  <si>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</si>
  <si>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</si>
  <si>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</si>
  <si>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</si>
  <si>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</si>
  <si>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</si>
  <si>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</si>
  <si>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</si>
  <si>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</si>
  <si>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</si>
  <si>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</si>
  <si>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</si>
  <si>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</si>
  <si>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</si>
  <si>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</si>
  <si>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</si>
  <si>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</si>
  <si>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</si>
  <si>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</si>
  <si>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</si>
  <si>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</si>
  <si>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</si>
  <si>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</si>
  <si>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</si>
  <si>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</si>
  <si>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</si>
  <si>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</si>
  <si>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</si>
  <si>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</si>
  <si>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</si>
  <si>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</si>
  <si>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</si>
  <si>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</si>
  <si>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</si>
  <si>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</si>
  <si>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</si>
  <si>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</si>
  <si>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</si>
  <si>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</si>
  <si>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</si>
  <si>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</si>
  <si>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</si>
  <si>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</si>
  <si>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</si>
  <si>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</si>
  <si>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</si>
  <si>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</si>
  <si>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</si>
  <si>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</si>
  <si>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</si>
  <si>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</si>
  <si>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</si>
  <si>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</si>
  <si>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</si>
  <si>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</si>
  <si>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</si>
  <si>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</si>
  <si>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</si>
  <si>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</si>
  <si>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</si>
  <si>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</si>
  <si>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</si>
  <si>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</si>
  <si>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</si>
  <si>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</si>
  <si>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</si>
  <si>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</si>
  <si>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</si>
  <si>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</si>
  <si>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</si>
  <si>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</si>
  <si>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</si>
  <si>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</si>
  <si>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</si>
  <si>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</si>
  <si>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</si>
  <si>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</si>
  <si>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</si>
  <si>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</si>
  <si>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</si>
  <si>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</si>
  <si>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</si>
  <si>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</si>
  <si>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</si>
  <si>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</si>
  <si>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</si>
  <si>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</si>
  <si>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</si>
  <si>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</si>
  <si>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</si>
  <si>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</si>
  <si>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</si>
  <si>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</si>
  <si>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</si>
  <si>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</si>
  <si>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</si>
  <si>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</si>
  <si>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</si>
  <si>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</si>
  <si>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</si>
  <si>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</si>
  <si>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</si>
  <si>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</si>
  <si>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</si>
  <si>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</si>
  <si>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</si>
  <si>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</si>
  <si>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</si>
  <si>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</si>
  <si>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</si>
  <si>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</si>
  <si>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</si>
  <si>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</si>
  <si>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</si>
  <si>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</si>
  <si>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</si>
  <si>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</si>
  <si>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</si>
  <si>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</si>
  <si>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</si>
  <si>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</si>
  <si>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</si>
  <si>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</si>
  <si>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</si>
  <si>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</si>
  <si>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</si>
  <si>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</si>
  <si>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</si>
  <si>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</si>
  <si>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</si>
  <si>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</si>
  <si>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</si>
  <si>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</si>
  <si>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</si>
  <si>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</si>
  <si>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</si>
  <si>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</si>
  <si>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</si>
  <si>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</si>
  <si>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</si>
  <si>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</si>
  <si>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</si>
  <si>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</si>
  <si>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</si>
  <si>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</si>
  <si>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</si>
  <si>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</si>
  <si>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</si>
  <si>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</si>
  <si>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</si>
  <si>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</si>
  <si>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</si>
  <si>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</si>
  <si>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</si>
  <si>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</si>
  <si>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</si>
  <si>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</si>
  <si>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</si>
  <si>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</si>
  <si>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</si>
  <si>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</si>
  <si>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</si>
  <si>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</si>
  <si>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</si>
  <si>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</si>
  <si>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</si>
  <si>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</si>
  <si>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</si>
  <si>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</si>
  <si>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</si>
  <si>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</si>
  <si>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</si>
  <si>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</si>
  <si>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</si>
  <si>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</si>
  <si>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</si>
  <si>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</si>
  <si>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</si>
  <si>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</si>
  <si>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</si>
  <si>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</si>
  <si>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</si>
  <si>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</si>
  <si>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</si>
  <si>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</si>
  <si>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</si>
  <si>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</si>
  <si>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</si>
  <si>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</si>
  <si>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</si>
  <si>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</si>
  <si>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</si>
  <si>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</si>
  <si>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</si>
  <si>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</si>
  <si>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</si>
  <si>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</si>
  <si>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</si>
  <si>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</si>
  <si>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</si>
  <si>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</si>
  <si>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</si>
  <si>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</si>
  <si>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</si>
  <si>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</si>
  <si>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</si>
  <si>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</si>
  <si>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</si>
  <si>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</si>
  <si>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</si>
  <si>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</si>
  <si>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</si>
  <si>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</si>
  <si>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</si>
  <si>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</si>
  <si>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</si>
  <si>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</si>
  <si>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</si>
  <si>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</si>
  <si>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</si>
  <si>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</si>
  <si>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</si>
  <si>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</si>
  <si>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</si>
  <si>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</si>
  <si>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</si>
  <si>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</si>
  <si>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</si>
  <si>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</si>
  <si>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</si>
  <si>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</si>
  <si>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</si>
  <si>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</si>
  <si>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</si>
  <si>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</si>
  <si>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</si>
  <si>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</si>
  <si>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</si>
  <si>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</si>
  <si>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</si>
  <si>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</si>
  <si>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</si>
  <si>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</si>
  <si>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</si>
  <si>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</si>
  <si>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</si>
  <si>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</si>
  <si>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</si>
  <si>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</si>
  <si>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</si>
  <si>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</si>
  <si>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</si>
  <si>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</si>
  <si>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</si>
  <si>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</si>
  <si>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</si>
  <si>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</si>
  <si>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</si>
  <si>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</si>
  <si>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</si>
  <si>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</si>
  <si>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</si>
  <si>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</si>
  <si>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</si>
  <si>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</si>
  <si>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</si>
  <si>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</si>
  <si>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</si>
  <si>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</si>
  <si>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</si>
  <si>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</si>
  <si>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</si>
  <si>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</si>
  <si>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</si>
  <si>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</si>
  <si>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</si>
  <si>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</si>
  <si>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</si>
  <si>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</si>
  <si>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</si>
  <si>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</si>
  <si>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</si>
  <si>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</si>
  <si>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</si>
  <si>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</si>
  <si>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</si>
  <si>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</si>
  <si>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</si>
  <si>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</si>
  <si>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</si>
  <si>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</si>
  <si>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</si>
  <si>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</si>
  <si>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</si>
  <si>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</si>
  <si>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</si>
  <si>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</si>
  <si>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</si>
  <si>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</si>
  <si>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</si>
  <si>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</si>
  <si>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</si>
  <si>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</si>
  <si>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</si>
  <si>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</si>
  <si>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</si>
  <si>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</si>
  <si>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</si>
  <si>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</si>
  <si>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</si>
  <si>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</si>
  <si>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</si>
  <si>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</si>
  <si>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</si>
  <si>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</si>
  <si>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</si>
  <si>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</si>
  <si>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</si>
  <si>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</si>
  <si>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</si>
  <si>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</si>
  <si>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</si>
  <si>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</si>
  <si>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</si>
  <si>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</si>
  <si>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</si>
  <si>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</si>
  <si>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</si>
  <si>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</si>
  <si>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</si>
  <si>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</si>
  <si>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</si>
  <si>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</si>
  <si>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</si>
  <si>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</si>
  <si>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</si>
  <si>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</si>
  <si>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</si>
  <si>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</si>
  <si>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</si>
  <si>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</si>
  <si>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</si>
  <si>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</si>
  <si>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</si>
  <si>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</si>
  <si>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</si>
  <si>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</si>
  <si>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</si>
  <si>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</si>
  <si>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</si>
  <si>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</si>
  <si>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</si>
  <si>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</si>
  <si>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</si>
  <si>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</si>
  <si>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</si>
  <si>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</si>
  <si>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</si>
  <si>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</si>
  <si>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</si>
  <si>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</si>
  <si>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</si>
  <si>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</si>
  <si>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</si>
  <si>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</si>
  <si>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</si>
  <si>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</si>
  <si>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</si>
  <si>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</si>
  <si>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</si>
  <si>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</si>
  <si>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</si>
  <si>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</si>
  <si>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</si>
  <si>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</si>
  <si>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</si>
  <si>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</si>
  <si>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</si>
  <si>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</si>
  <si>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</si>
  <si>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</si>
  <si>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</si>
  <si>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</si>
  <si>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</si>
  <si>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</si>
  <si>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</si>
  <si>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</si>
  <si>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</si>
  <si>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</si>
  <si>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</si>
  <si>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</si>
  <si>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</si>
  <si>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</si>
  <si>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</si>
  <si>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</si>
  <si>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</si>
  <si>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</si>
  <si>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</si>
  <si>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</si>
  <si>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</si>
  <si>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</si>
  <si>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</si>
  <si>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</si>
  <si>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</si>
  <si>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</si>
  <si>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</si>
  <si>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</si>
  <si>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</si>
  <si>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</si>
  <si>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</si>
  <si>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</si>
  <si>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</si>
  <si>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</si>
  <si>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</si>
  <si>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</si>
  <si>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</si>
  <si>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</si>
  <si>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</si>
  <si>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</si>
  <si>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</si>
  <si>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</si>
  <si>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</si>
  <si>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</si>
  <si>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</si>
  <si>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</si>
  <si>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</si>
  <si>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</si>
  <si>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</si>
  <si>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</si>
  <si>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</si>
  <si>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</si>
  <si>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</si>
  <si>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</si>
  <si>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</si>
  <si>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</si>
  <si>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</si>
  <si>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</si>
  <si>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</si>
  <si>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</si>
  <si>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</si>
  <si>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</si>
  <si>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</si>
  <si>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</si>
  <si>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</si>
  <si>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</si>
  <si>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</si>
  <si>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</si>
  <si>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</si>
  <si>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</si>
  <si>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</si>
  <si>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</si>
  <si>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</si>
  <si>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</si>
  <si>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</si>
  <si>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</si>
  <si>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</si>
  <si>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</si>
  <si>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</si>
  <si>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</si>
  <si>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</si>
  <si>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</si>
  <si>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</si>
  <si>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</si>
  <si>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</si>
  <si>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</si>
  <si>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</si>
  <si>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</si>
  <si>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</si>
  <si>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</si>
  <si>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</si>
  <si>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</si>
  <si>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</si>
  <si>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</si>
  <si>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</si>
  <si>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</si>
  <si>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</si>
  <si>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</si>
  <si>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</si>
  <si>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</si>
  <si>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</si>
  <si>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</si>
  <si>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</si>
  <si>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</si>
  <si>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</si>
  <si>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</si>
  <si>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</si>
  <si>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</si>
  <si>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</si>
  <si>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</si>
  <si>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</si>
  <si>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</si>
  <si>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</si>
  <si>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</si>
  <si>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</si>
  <si>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</si>
  <si>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</si>
  <si>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</si>
  <si>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</si>
  <si>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</si>
  <si>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</si>
  <si>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</si>
  <si>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</si>
  <si>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</si>
  <si>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</si>
  <si>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</si>
  <si>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</si>
  <si>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</si>
  <si>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</si>
  <si>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</si>
  <si>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</si>
  <si>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</si>
  <si>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</si>
  <si>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</si>
  <si>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</si>
  <si>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</si>
  <si>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</si>
  <si>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</si>
  <si>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</si>
  <si>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</si>
  <si>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</si>
  <si>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</si>
  <si>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</si>
  <si>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</si>
  <si>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</si>
  <si>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</si>
  <si>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</si>
  <si>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</si>
  <si>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</si>
  <si>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</si>
  <si>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</si>
  <si>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</si>
  <si>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</si>
  <si>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</si>
  <si>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</si>
  <si>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</si>
  <si>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</si>
  <si>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</si>
  <si>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</si>
  <si>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</si>
  <si>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</si>
  <si>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</si>
  <si>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</si>
  <si>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</si>
  <si>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</si>
  <si>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</si>
  <si>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</si>
  <si>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</si>
  <si>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</si>
  <si>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</si>
  <si>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</si>
  <si>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</si>
  <si>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</si>
  <si>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</si>
  <si>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</si>
  <si>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</si>
  <si>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</si>
  <si>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</si>
  <si>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</si>
  <si>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</si>
  <si>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</si>
  <si>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</si>
  <si>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</si>
  <si>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</si>
  <si>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</si>
  <si>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</si>
  <si>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</si>
  <si>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</si>
  <si>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</si>
  <si>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</si>
  <si>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</si>
  <si>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</si>
  <si>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</si>
  <si>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</si>
  <si>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</si>
  <si>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</si>
  <si>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</si>
  <si>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</si>
  <si>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</si>
  <si>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</si>
  <si>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</si>
  <si>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</si>
  <si>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</si>
  <si>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</si>
  <si>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</si>
  <si>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</si>
  <si>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</si>
  <si>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</si>
  <si>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</si>
  <si>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</si>
  <si>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</si>
  <si>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</si>
  <si>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</si>
  <si>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</si>
  <si>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</si>
  <si>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</si>
  <si>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</si>
  <si>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</si>
  <si>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</si>
  <si>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</si>
  <si>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</si>
  <si>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</si>
  <si>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</si>
  <si>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</si>
  <si>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</si>
  <si>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</si>
  <si>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</si>
  <si>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</si>
  <si>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</si>
  <si>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</si>
  <si>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</si>
  <si>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</si>
  <si>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</si>
  <si>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</si>
  <si>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</si>
  <si>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</si>
  <si>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</si>
  <si>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</si>
  <si>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</si>
  <si>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</si>
  <si>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</si>
  <si>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</si>
  <si>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</si>
  <si>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</si>
  <si>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</si>
  <si>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</si>
  <si>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</si>
  <si>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</si>
  <si>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</si>
  <si>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</si>
  <si>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</si>
  <si>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</si>
  <si>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</si>
  <si>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</si>
  <si>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</si>
  <si>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</si>
  <si>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</si>
  <si>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</si>
  <si>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</si>
  <si>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</si>
  <si>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</si>
  <si>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</si>
  <si>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</si>
  <si>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</si>
  <si>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</si>
  <si>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</si>
  <si>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</si>
  <si>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</si>
  <si>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</si>
  <si>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</si>
  <si>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</si>
  <si>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</si>
  <si>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</si>
  <si>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</si>
  <si>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</si>
  <si>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</si>
  <si>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</si>
  <si>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</si>
  <si>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</si>
  <si>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</si>
  <si>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</si>
  <si>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</si>
  <si>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</si>
  <si>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</si>
  <si>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</si>
  <si>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</si>
  <si>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</si>
  <si>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</si>
  <si>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</si>
  <si>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</si>
  <si>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</si>
  <si>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</si>
  <si>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</si>
  <si>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</si>
  <si>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</si>
  <si>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</si>
  <si>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</si>
  <si>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</si>
  <si>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</si>
  <si>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</si>
  <si>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</si>
  <si>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</si>
  <si>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</si>
  <si>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</si>
  <si>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</si>
  <si>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</si>
  <si>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</si>
  <si>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</si>
  <si>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</si>
  <si>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</si>
  <si>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</si>
  <si>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</si>
  <si>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</si>
  <si>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</si>
  <si>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</si>
  <si>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</si>
  <si>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</si>
  <si>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</si>
  <si>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</si>
  <si>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</si>
  <si>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</si>
  <si>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</si>
  <si>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</si>
  <si>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</si>
  <si>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</si>
  <si>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</si>
  <si>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</si>
  <si>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</si>
  <si>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</si>
  <si>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</si>
  <si>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</si>
  <si>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</si>
  <si>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</si>
  <si>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</si>
  <si>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</si>
  <si>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</si>
  <si>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</si>
  <si>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</si>
  <si>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</si>
  <si>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</si>
  <si>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</si>
  <si>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</si>
  <si>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</si>
  <si>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</si>
  <si>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</si>
  <si>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</si>
  <si>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</si>
  <si>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</si>
  <si>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</si>
  <si>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</si>
  <si>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</si>
  <si>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</si>
  <si>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</si>
  <si>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</si>
  <si>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</si>
  <si>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</si>
  <si>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</si>
  <si>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</si>
  <si>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</si>
  <si>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</si>
  <si>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</si>
  <si>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</si>
  <si>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</si>
  <si>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</si>
  <si>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</si>
  <si>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</si>
  <si>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</si>
  <si>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</si>
  <si>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</si>
  <si>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</si>
  <si>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</si>
  <si>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</si>
  <si>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</si>
  <si>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</si>
  <si>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</si>
  <si>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</si>
  <si>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</si>
  <si>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</si>
  <si>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</si>
  <si>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</si>
  <si>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</si>
  <si>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</si>
  <si>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</si>
  <si>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</si>
  <si>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</si>
  <si>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</si>
  <si>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</si>
  <si>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</si>
  <si>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</si>
  <si>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</si>
  <si>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</si>
  <si>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</si>
  <si>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</si>
  <si>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</si>
  <si>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</si>
  <si>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</si>
  <si>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</si>
  <si>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</si>
  <si>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</si>
  <si>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</si>
  <si>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</si>
  <si>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</si>
  <si>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</si>
  <si>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</si>
  <si>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</si>
  <si>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</si>
  <si>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</si>
  <si>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</si>
  <si>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</si>
  <si>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</si>
  <si>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</si>
  <si>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</si>
  <si>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</si>
  <si>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</si>
  <si>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</si>
  <si>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</si>
  <si>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</si>
  <si>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</si>
  <si>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</si>
  <si>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</si>
  <si>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</si>
  <si>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</si>
  <si>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</si>
  <si>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</si>
  <si>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</si>
  <si>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</si>
  <si>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</si>
  <si>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</si>
  <si>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</si>
  <si>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</si>
  <si>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</si>
  <si>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</si>
  <si>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</si>
  <si>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</si>
  <si>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</si>
  <si>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</si>
  <si>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</si>
  <si>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</si>
  <si>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</si>
  <si>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</si>
  <si>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</si>
  <si>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</si>
  <si>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</si>
  <si>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</si>
  <si>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</si>
  <si>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</si>
  <si>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</si>
  <si>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</si>
  <si>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</si>
  <si>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</si>
  <si>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</si>
  <si>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</si>
  <si>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</si>
  <si>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</si>
  <si>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</si>
  <si>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</si>
  <si>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</si>
  <si>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</si>
  <si>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</si>
  <si>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</si>
  <si>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</si>
  <si>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</si>
  <si>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</si>
  <si>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</si>
  <si>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</si>
  <si>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</si>
  <si>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</si>
  <si>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</si>
  <si>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</si>
  <si>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</si>
  <si>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</si>
  <si>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</si>
  <si>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</si>
  <si>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</si>
  <si>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</si>
  <si>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</si>
  <si>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</si>
  <si>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</si>
  <si>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</si>
  <si>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</si>
  <si>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</si>
  <si>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</si>
  <si>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</si>
  <si>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</si>
  <si>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</si>
  <si>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</si>
  <si>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</si>
  <si>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</si>
  <si>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</si>
  <si>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</si>
  <si>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</si>
  <si>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</si>
  <si>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</si>
  <si>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</si>
  <si>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</si>
  <si>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</si>
  <si>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</si>
  <si>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</si>
  <si>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</si>
  <si>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</si>
  <si>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</si>
  <si>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</si>
  <si>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</si>
  <si>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</si>
  <si>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</si>
  <si>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</si>
  <si>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</si>
  <si>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</si>
  <si>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</si>
  <si>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</si>
  <si>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</si>
  <si>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</si>
  <si>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</si>
  <si>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</si>
  <si>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</si>
  <si>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</si>
  <si>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</si>
  <si>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</si>
  <si>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</si>
  <si>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</si>
  <si>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</si>
  <si>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</si>
  <si>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</si>
  <si>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</si>
  <si>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</si>
  <si>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</si>
  <si>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</si>
  <si>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</si>
  <si>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</si>
  <si>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</si>
  <si>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</si>
  <si>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</si>
  <si>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</si>
  <si>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</si>
  <si>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</si>
  <si>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</si>
  <si>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</si>
  <si>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</si>
  <si>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</si>
  <si>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</si>
  <si>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</si>
  <si>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</si>
  <si>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</si>
  <si>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</si>
  <si>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</si>
  <si>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</si>
  <si>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</si>
  <si>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</si>
  <si>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</si>
  <si>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</si>
  <si>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</si>
  <si>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</si>
  <si>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</si>
  <si>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</si>
  <si>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</si>
  <si>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</si>
  <si>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</si>
  <si>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</si>
  <si>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</si>
  <si>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</si>
  <si>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</si>
  <si>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</si>
  <si>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</si>
  <si>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</si>
  <si>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</si>
  <si>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</si>
  <si>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</si>
  <si>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</si>
  <si>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</si>
  <si>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</si>
  <si>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</si>
  <si>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</si>
  <si>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</si>
  <si>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</si>
  <si>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</si>
  <si>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</si>
  <si>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</si>
  <si>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</si>
  <si>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</si>
  <si>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</si>
  <si>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</si>
  <si>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</si>
  <si>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</si>
  <si>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</si>
  <si>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</si>
  <si>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</si>
  <si>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</si>
  <si>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</si>
  <si>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</si>
  <si>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</si>
  <si>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</si>
  <si>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</si>
  <si>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</si>
  <si>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</si>
  <si>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</si>
  <si>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</si>
  <si>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</si>
  <si>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</si>
  <si>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</si>
  <si>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</si>
  <si>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</si>
  <si>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</si>
  <si>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</si>
  <si>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</si>
  <si>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</si>
  <si>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</si>
  <si>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</si>
  <si>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</si>
  <si>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</si>
  <si>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</si>
  <si>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</si>
  <si>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</si>
  <si>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</si>
  <si>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</si>
  <si>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</si>
  <si>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</si>
  <si>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</si>
  <si>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</si>
  <si>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</si>
  <si>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</si>
  <si>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</si>
  <si>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</si>
  <si>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</si>
  <si>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</si>
  <si>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</si>
  <si>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</si>
  <si>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</si>
  <si>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</si>
  <si>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</si>
  <si>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</si>
  <si>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</si>
  <si>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</si>
  <si>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</si>
  <si>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</si>
  <si>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</si>
  <si>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</si>
  <si>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</si>
  <si>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</si>
  <si>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</si>
  <si>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</si>
  <si>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</si>
  <si>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</si>
  <si>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</si>
  <si>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</si>
  <si>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</si>
  <si>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</si>
  <si>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</si>
  <si>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</si>
  <si>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</si>
  <si>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</si>
  <si>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</si>
  <si>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</si>
  <si>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</si>
  <si>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</si>
  <si>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</si>
  <si>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</si>
  <si>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</si>
  <si>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</si>
  <si>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</si>
  <si>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</si>
  <si>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</si>
  <si>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</si>
  <si>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</si>
  <si>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</si>
  <si>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</si>
  <si>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</si>
  <si>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</si>
  <si>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</si>
  <si>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</si>
  <si>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</si>
  <si>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</si>
  <si>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</si>
  <si>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</si>
  <si>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</si>
  <si>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</si>
  <si>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</si>
  <si>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</si>
  <si>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</si>
  <si>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</si>
  <si>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</si>
  <si>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</si>
  <si>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</si>
  <si>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</si>
  <si>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</si>
  <si>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</si>
  <si>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</si>
  <si>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</si>
  <si>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</si>
  <si>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</si>
  <si>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</si>
  <si>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</si>
  <si>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</si>
  <si>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</si>
  <si>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</si>
  <si>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</si>
  <si>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</si>
  <si>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</si>
  <si>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</si>
  <si>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</si>
  <si>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</si>
  <si>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</si>
  <si>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</si>
  <si>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</si>
  <si>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</si>
  <si>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</si>
  <si>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</si>
  <si>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</si>
  <si>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</si>
  <si>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</si>
  <si>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</si>
  <si>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</si>
  <si>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</si>
  <si>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</si>
  <si>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</si>
  <si>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</si>
  <si>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</si>
  <si>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</si>
  <si>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</si>
  <si>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</si>
  <si>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</si>
  <si>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</si>
  <si>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</si>
  <si>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</si>
  <si>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</si>
  <si>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</si>
  <si>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</si>
  <si>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</si>
  <si>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</si>
  <si>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</si>
  <si>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</si>
  <si>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</si>
  <si>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</si>
  <si>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</si>
  <si>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</si>
  <si>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</si>
  <si>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</si>
  <si>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</si>
  <si>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</si>
  <si>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</si>
  <si>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</si>
  <si>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</si>
  <si>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</si>
  <si>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</si>
  <si>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</si>
  <si>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</si>
  <si>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</si>
  <si>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</si>
  <si>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</si>
  <si>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</si>
  <si>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</si>
  <si>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</si>
  <si>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</si>
  <si>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</si>
  <si>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</si>
  <si>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</si>
  <si>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</si>
  <si>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</si>
  <si>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</si>
  <si>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</si>
  <si>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</si>
  <si>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</si>
  <si>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</si>
  <si>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</si>
  <si>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</si>
  <si>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</si>
  <si>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</si>
  <si>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</si>
  <si>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</si>
  <si>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</si>
  <si>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</si>
  <si>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</si>
  <si>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</si>
  <si>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</si>
  <si>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</si>
  <si>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</si>
  <si>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</si>
  <si>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</si>
  <si>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</si>
  <si>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</si>
  <si>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</si>
  <si>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</si>
  <si>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</si>
  <si>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</si>
  <si>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</si>
  <si>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</si>
  <si>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</si>
  <si>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</si>
  <si>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</si>
  <si>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</si>
  <si>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</si>
  <si>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</si>
  <si>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</si>
  <si>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</si>
  <si>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</si>
  <si>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</si>
  <si>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</si>
  <si>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</si>
  <si>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</si>
  <si>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</si>
  <si>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</si>
  <si>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</si>
  <si>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</si>
  <si>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</si>
  <si>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</si>
  <si>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</si>
  <si>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</si>
  <si>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</si>
  <si>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</si>
  <si>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</si>
  <si>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</si>
  <si>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</si>
  <si>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</si>
  <si>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</si>
  <si>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</si>
  <si>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</si>
  <si>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</si>
  <si>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</si>
  <si>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</si>
  <si>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</si>
  <si>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</si>
  <si>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</si>
  <si>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</si>
  <si>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</si>
  <si>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</si>
  <si>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</si>
  <si>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</si>
  <si>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</si>
  <si>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</si>
  <si>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</si>
  <si>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</si>
  <si>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</si>
  <si>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</si>
  <si>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</si>
  <si>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</si>
  <si>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</si>
  <si>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</si>
  <si>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</si>
  <si>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</si>
  <si>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</si>
  <si>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</si>
  <si>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</si>
  <si>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</si>
  <si>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</si>
  <si>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</si>
  <si>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</si>
  <si>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</si>
  <si>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</si>
  <si>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</si>
  <si>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</si>
  <si>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</si>
  <si>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</si>
  <si>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</si>
  <si>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</si>
  <si>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</si>
  <si>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</si>
  <si>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</si>
  <si>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</si>
  <si>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</si>
  <si>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</si>
  <si>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</si>
  <si>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</si>
  <si>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</si>
  <si>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</si>
  <si>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</si>
  <si>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</si>
  <si>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</si>
  <si>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</si>
  <si>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</si>
  <si>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</si>
  <si>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</si>
  <si>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</si>
  <si>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</si>
  <si>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</si>
  <si>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</si>
  <si>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</si>
  <si>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</si>
  <si>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</si>
  <si>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</si>
  <si>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</si>
  <si>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</si>
  <si>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</si>
  <si>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</si>
  <si>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</si>
  <si>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</si>
  <si>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</si>
  <si>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</si>
  <si>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</si>
  <si>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</si>
  <si>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</si>
  <si>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</si>
  <si>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</si>
  <si>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</si>
  <si>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</si>
  <si>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</si>
  <si>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</si>
  <si>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</si>
  <si>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</si>
  <si>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</si>
  <si>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</si>
  <si>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</si>
  <si>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</si>
  <si>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</si>
  <si>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</si>
  <si>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</si>
  <si>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</si>
  <si>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</si>
  <si>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</si>
  <si>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</si>
  <si>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</si>
  <si>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</si>
  <si>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</si>
  <si>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</si>
  <si>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</si>
  <si>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</si>
  <si>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</si>
  <si>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</si>
  <si>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</si>
  <si>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</si>
  <si>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</si>
  <si>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</si>
  <si>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</si>
  <si>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</si>
  <si>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</si>
  <si>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</si>
  <si>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</si>
  <si>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</si>
  <si>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</si>
  <si>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</si>
  <si>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</si>
  <si>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</si>
  <si>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</si>
  <si>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</si>
  <si>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</si>
  <si>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</si>
  <si>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</si>
  <si>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</si>
  <si>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</si>
  <si>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</si>
  <si>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</si>
  <si>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</si>
  <si>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</si>
  <si>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</si>
  <si>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</si>
  <si>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</si>
  <si>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</si>
  <si>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</si>
  <si>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</si>
  <si>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</si>
  <si>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</si>
  <si>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</si>
  <si>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</si>
  <si>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</si>
  <si>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</si>
  <si>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</si>
  <si>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</si>
  <si>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</si>
  <si>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</si>
  <si>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</si>
  <si>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</si>
  <si>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</si>
  <si>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</si>
  <si>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</si>
  <si>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</si>
  <si>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</si>
  <si>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</si>
  <si>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</si>
  <si>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</si>
  <si>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</si>
  <si>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</si>
  <si>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</si>
  <si>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</si>
  <si>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</si>
  <si>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</si>
  <si>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</si>
  <si>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</si>
  <si>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</si>
  <si>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</si>
  <si>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</si>
  <si>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</si>
  <si>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</si>
  <si>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</si>
  <si>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</si>
  <si>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</si>
  <si>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</si>
  <si>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</si>
  <si>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</si>
  <si>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</si>
  <si>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</si>
  <si>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</si>
  <si>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</si>
  <si>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</si>
  <si>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</si>
  <si>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</si>
  <si>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</si>
  <si>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</si>
  <si>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</si>
  <si>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</si>
  <si>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</si>
  <si>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</si>
  <si>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</si>
  <si>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</si>
  <si>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</si>
  <si>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</si>
  <si>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</si>
  <si>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</si>
  <si>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</si>
  <si>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</si>
  <si>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</si>
  <si>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</si>
  <si>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</si>
  <si>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</si>
  <si>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</si>
  <si>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</si>
  <si>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</si>
  <si>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</si>
  <si>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</si>
  <si>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</si>
  <si>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</si>
  <si>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</si>
  <si>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</si>
  <si>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</si>
  <si>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</si>
  <si>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</si>
  <si>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</si>
  <si>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</si>
  <si>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</si>
  <si>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</si>
  <si>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</si>
  <si>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</si>
  <si>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</si>
  <si>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</si>
  <si>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</si>
  <si>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</si>
  <si>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</si>
  <si>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</si>
  <si>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</si>
  <si>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</si>
  <si>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</si>
  <si>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</si>
  <si>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</si>
  <si>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</si>
  <si>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</si>
  <si>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</si>
  <si>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</si>
  <si>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</si>
  <si>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</si>
  <si>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</si>
  <si>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</si>
  <si>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</si>
  <si>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</si>
  <si>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</si>
  <si>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</si>
  <si>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</si>
  <si>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</si>
  <si>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</si>
  <si>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</si>
  <si>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</si>
  <si>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</si>
  <si>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</si>
  <si>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</si>
  <si>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</si>
  <si>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</si>
  <si>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</si>
  <si>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</si>
  <si>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</si>
  <si>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</si>
  <si>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</si>
  <si>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</si>
  <si>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</si>
  <si>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</si>
  <si>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</si>
  <si>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</si>
  <si>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</si>
  <si>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</si>
  <si>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</si>
  <si>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</si>
  <si>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</si>
  <si>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</si>
  <si>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</si>
  <si>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</si>
  <si>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</si>
  <si>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</si>
  <si>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</si>
  <si>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</si>
  <si>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</si>
  <si>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</si>
  <si>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</si>
  <si>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</si>
  <si>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</si>
  <si>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</si>
  <si>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</si>
  <si>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</si>
  <si>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</si>
  <si>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</si>
  <si>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</si>
  <si>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</si>
  <si>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</si>
  <si>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</si>
  <si>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</si>
  <si>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</si>
  <si>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</si>
  <si>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</si>
  <si>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</si>
  <si>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</si>
  <si>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</si>
  <si>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</si>
  <si>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</si>
  <si>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</si>
  <si>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</si>
  <si>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</si>
  <si>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</si>
  <si>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</si>
  <si>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</si>
  <si>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</si>
  <si>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</si>
  <si>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</si>
  <si>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</si>
  <si>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</si>
  <si>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</si>
  <si>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</si>
  <si>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</si>
  <si>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</si>
  <si>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</si>
  <si>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</si>
  <si>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</si>
  <si>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</si>
  <si>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</si>
  <si>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</si>
  <si>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</si>
  <si>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</si>
  <si>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</si>
  <si>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</si>
  <si>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</si>
  <si>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</si>
  <si>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</si>
  <si>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</si>
  <si>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</si>
  <si>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</si>
  <si>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</si>
  <si>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</si>
  <si>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</si>
  <si>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</si>
  <si>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</si>
  <si>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</si>
  <si>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</si>
  <si>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</si>
  <si>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</si>
  <si>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</si>
  <si>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</si>
  <si>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</si>
  <si>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</si>
  <si>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</si>
  <si>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</si>
  <si>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</si>
  <si>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</si>
  <si>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</si>
  <si>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</si>
  <si>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</si>
  <si>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</si>
  <si>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</si>
  <si>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</si>
  <si>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</si>
  <si>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</si>
  <si>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</si>
  <si>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</si>
  <si>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</si>
  <si>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</si>
  <si>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</si>
  <si>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</si>
  <si>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</si>
  <si>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</si>
  <si>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</si>
  <si>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</si>
  <si>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</si>
  <si>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</si>
  <si>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</si>
  <si>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</si>
  <si>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</si>
  <si>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</si>
  <si>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</si>
  <si>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</si>
  <si>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</si>
  <si>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</si>
  <si>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</si>
  <si>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</si>
  <si>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</si>
  <si>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</si>
  <si>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</si>
  <si>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</si>
  <si>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</si>
  <si>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</si>
  <si>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</si>
  <si>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</si>
  <si>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</si>
  <si>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</si>
  <si>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</si>
  <si>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</si>
  <si>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</si>
  <si>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</si>
  <si>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</si>
  <si>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</si>
  <si>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</si>
  <si>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</si>
  <si>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</si>
  <si>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</si>
  <si>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</si>
  <si>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</si>
  <si>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</si>
  <si>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</si>
  <si>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</si>
  <si>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</si>
  <si>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</si>
  <si>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</si>
  <si>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</si>
  <si>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</si>
  <si>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</si>
  <si>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</si>
  <si>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</si>
  <si>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</si>
  <si>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</si>
  <si>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</si>
  <si>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</si>
  <si>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</si>
  <si>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</si>
  <si>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</si>
  <si>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</si>
  <si>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</si>
  <si>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</si>
  <si>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</si>
  <si>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</si>
  <si>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</si>
  <si>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</si>
  <si>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</si>
  <si>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</si>
  <si>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</si>
  <si>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</si>
  <si>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</si>
  <si>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</si>
  <si>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</si>
  <si>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</si>
  <si>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</si>
  <si>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</si>
  <si>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</si>
  <si>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</si>
  <si>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</si>
  <si>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</si>
  <si>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</si>
  <si>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</si>
  <si>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</si>
  <si>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</si>
  <si>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</si>
  <si>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</si>
  <si>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</si>
  <si>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</si>
  <si>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</si>
  <si>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</si>
  <si>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</si>
  <si>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</si>
  <si>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</si>
  <si>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</si>
  <si>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</si>
  <si>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</si>
  <si>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</si>
  <si>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</si>
  <si>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</si>
  <si>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</si>
  <si>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</si>
  <si>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</si>
  <si>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</si>
  <si>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</si>
  <si>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</si>
  <si>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</si>
  <si>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</si>
  <si>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</si>
  <si>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</si>
  <si>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</si>
  <si>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</si>
  <si>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</si>
  <si>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</si>
  <si>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</si>
  <si>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</si>
  <si>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</si>
  <si>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</si>
  <si>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</si>
  <si>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</si>
  <si>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</si>
  <si>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</si>
  <si>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</si>
  <si>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</si>
  <si>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</si>
  <si>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</si>
  <si>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</si>
  <si>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</si>
  <si>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</si>
  <si>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</si>
  <si>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</si>
  <si>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</si>
  <si>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</si>
  <si>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</si>
  <si>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</si>
  <si>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</si>
  <si>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</si>
  <si>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</si>
  <si>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</si>
  <si>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</si>
  <si>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</si>
  <si>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</si>
  <si>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</si>
  <si>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</si>
  <si>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</si>
  <si>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</si>
  <si>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</si>
  <si>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</si>
  <si>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</si>
  <si>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</si>
  <si>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</si>
  <si>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</si>
  <si>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</si>
  <si>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</si>
  <si>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</si>
  <si>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</si>
  <si>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</si>
  <si>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</si>
  <si>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</si>
  <si>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</si>
  <si>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</si>
  <si>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</si>
  <si>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</si>
  <si>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</si>
  <si>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</si>
  <si>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</si>
  <si>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</si>
  <si>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</si>
  <si>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</si>
  <si>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</si>
  <si>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</si>
  <si>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</si>
  <si>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</si>
  <si>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</si>
  <si>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</si>
  <si>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</si>
  <si>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</si>
  <si>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</si>
  <si>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</si>
  <si>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</si>
  <si>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</si>
  <si>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</si>
  <si>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</si>
  <si>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</si>
  <si>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</si>
  <si>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</si>
  <si>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</si>
  <si>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</si>
  <si>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</si>
  <si>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</si>
  <si>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</si>
  <si>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</si>
  <si>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</si>
  <si>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</si>
  <si>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</si>
  <si>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</si>
  <si>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</si>
  <si>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</si>
  <si>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</si>
  <si>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</si>
  <si>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</si>
  <si>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</si>
  <si>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</si>
  <si>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</si>
  <si>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</si>
  <si>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</si>
  <si>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</si>
  <si>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</si>
  <si>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</si>
  <si>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</si>
  <si>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</si>
  <si>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</si>
  <si>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</si>
  <si>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</si>
  <si>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</si>
  <si>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</si>
  <si>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</si>
  <si>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</si>
  <si>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</si>
  <si>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</si>
  <si>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</si>
  <si>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</si>
  <si>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</si>
  <si>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</si>
  <si>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</si>
  <si>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</si>
  <si>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</si>
  <si>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</si>
  <si>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</si>
  <si>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</si>
  <si>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</si>
  <si>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</si>
  <si>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</si>
  <si>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</si>
  <si>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</si>
  <si>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</si>
  <si>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</si>
  <si>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</si>
  <si>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</si>
  <si>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</si>
  <si>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</si>
  <si>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</si>
  <si>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</si>
  <si>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</si>
  <si>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</si>
  <si>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</si>
  <si>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</si>
  <si>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</si>
  <si>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</si>
  <si>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</si>
  <si>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</si>
  <si>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</si>
  <si>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</si>
  <si>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</si>
  <si>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</si>
  <si>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</si>
  <si>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</si>
  <si>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</si>
  <si>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</si>
  <si>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</si>
  <si>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</si>
  <si>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</si>
  <si>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</si>
  <si>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</si>
  <si>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</si>
  <si>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</si>
  <si>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</si>
  <si>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</si>
  <si>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</si>
  <si>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</si>
  <si>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</si>
  <si>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</si>
  <si>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</si>
  <si>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</si>
  <si>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</si>
  <si>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</si>
  <si>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</si>
  <si>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</si>
  <si>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</si>
  <si>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</si>
  <si>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</si>
  <si>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</si>
  <si>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</si>
  <si>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</si>
  <si>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</si>
  <si>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</si>
  <si>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</si>
  <si>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</si>
  <si>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</si>
  <si>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</si>
  <si>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</si>
  <si>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</si>
  <si>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</si>
  <si>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</si>
  <si>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</si>
  <si>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</si>
  <si>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</si>
  <si>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</si>
  <si>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</si>
  <si>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</si>
  <si>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</si>
  <si>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</si>
  <si>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</si>
  <si>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</si>
  <si>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</si>
  <si>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</si>
  <si>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</si>
  <si>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</si>
  <si>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</si>
  <si>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</si>
  <si>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</si>
  <si>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</si>
  <si>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</si>
  <si>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</si>
  <si>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</si>
  <si>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</si>
  <si>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</si>
  <si>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</si>
  <si>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</si>
  <si>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</si>
  <si>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</si>
  <si>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</si>
  <si>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</si>
  <si>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</si>
  <si>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</si>
  <si>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</si>
  <si>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</si>
  <si>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</si>
  <si>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</si>
  <si>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</si>
  <si>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</si>
  <si>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</si>
  <si>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</si>
  <si>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</si>
  <si>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</si>
  <si>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</si>
  <si>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</si>
  <si>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</si>
  <si>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</si>
  <si>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</si>
  <si>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</si>
  <si>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</si>
  <si>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</si>
  <si>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</si>
  <si>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</si>
  <si>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</si>
  <si>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</si>
  <si>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</si>
  <si>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</si>
  <si>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</si>
  <si>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</si>
  <si>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</si>
  <si>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</si>
  <si>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</si>
  <si>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</si>
  <si>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</si>
  <si>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</si>
  <si>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</si>
  <si>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</si>
  <si>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</si>
  <si>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</si>
  <si>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</si>
  <si>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</si>
  <si>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</si>
  <si>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</si>
  <si>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</si>
  <si>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</si>
  <si>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</si>
  <si>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</si>
  <si>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</si>
  <si>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</si>
  <si>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</si>
  <si>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</si>
  <si>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</si>
  <si>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</si>
  <si>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</si>
  <si>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</si>
  <si>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</si>
  <si>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</si>
  <si>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</si>
  <si>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</si>
  <si>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</si>
  <si>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</si>
  <si>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</si>
  <si>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</si>
  <si>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</si>
  <si>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</si>
  <si>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</si>
  <si>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</si>
  <si>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</si>
  <si>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</si>
  <si>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</si>
  <si>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</si>
  <si>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</si>
  <si>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</si>
  <si>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</si>
  <si>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</si>
  <si>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</si>
  <si>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</si>
  <si>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</si>
  <si>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</si>
  <si>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</si>
  <si>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</si>
  <si>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</si>
  <si>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</si>
  <si>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</si>
  <si>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</si>
  <si>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</si>
  <si>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</si>
  <si>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</si>
  <si>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</si>
  <si>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</si>
  <si>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</si>
  <si>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</si>
  <si>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</si>
  <si>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</si>
  <si>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</si>
  <si>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</si>
  <si>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</si>
  <si>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</si>
  <si>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</si>
  <si>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</si>
  <si>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</si>
  <si>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</si>
  <si>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</si>
  <si>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</si>
  <si>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</si>
  <si>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</si>
  <si>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</si>
  <si>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</si>
  <si>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</si>
  <si>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</si>
  <si>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</si>
  <si>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</si>
  <si>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</si>
  <si>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</si>
  <si>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</si>
  <si>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</si>
  <si>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</si>
  <si>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</si>
  <si>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</si>
  <si>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</si>
  <si>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</si>
  <si>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</si>
  <si>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</si>
  <si>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</si>
  <si>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</si>
  <si>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</si>
  <si>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</si>
  <si>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</si>
  <si>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</si>
  <si>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</si>
  <si>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</si>
  <si>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</si>
  <si>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</si>
  <si>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</si>
  <si>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</si>
  <si>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</si>
  <si>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</si>
  <si>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</si>
  <si>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</si>
  <si>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</si>
  <si>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</si>
  <si>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</si>
  <si>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</si>
  <si>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</si>
  <si>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</si>
  <si>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</si>
  <si>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</si>
  <si>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</si>
  <si>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</si>
  <si>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</si>
  <si>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</si>
  <si>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</si>
  <si>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</si>
  <si>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</si>
  <si>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</si>
  <si>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</si>
  <si>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</si>
  <si>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</si>
  <si>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</si>
  <si>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</si>
  <si>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</si>
  <si>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</si>
  <si>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</si>
  <si>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</si>
  <si>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</si>
  <si>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</si>
  <si>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</si>
  <si>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</si>
  <si>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</si>
  <si>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</si>
  <si>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</si>
  <si>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</si>
  <si>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</si>
  <si>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</si>
  <si>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</si>
  <si>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</si>
  <si>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</si>
  <si>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</si>
  <si>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</si>
  <si>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</si>
  <si>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</si>
  <si>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</si>
  <si>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</si>
  <si>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</si>
  <si>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</si>
  <si>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</si>
  <si>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</si>
  <si>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</si>
  <si>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</si>
  <si>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</si>
  <si>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</si>
  <si>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</si>
  <si>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</si>
  <si>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</si>
  <si>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</si>
  <si>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</si>
  <si>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</si>
  <si>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</si>
  <si>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</si>
  <si>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</si>
  <si>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</si>
  <si>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</si>
  <si>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</si>
  <si>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</si>
  <si>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</si>
  <si>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</si>
  <si>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</si>
  <si>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</si>
  <si>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</si>
  <si>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</si>
  <si>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</si>
  <si>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</si>
  <si>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</si>
  <si>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</si>
  <si>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</si>
  <si>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</si>
  <si>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</si>
  <si>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</si>
  <si>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</si>
  <si>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</si>
  <si>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</si>
  <si>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</si>
  <si>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</si>
  <si>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</si>
  <si>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</si>
  <si>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</si>
  <si>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</si>
  <si>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</si>
  <si>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</si>
  <si>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</si>
  <si>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</si>
  <si>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</si>
  <si>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</si>
  <si>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</si>
  <si>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</si>
  <si>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</si>
  <si>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</si>
  <si>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</si>
  <si>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</si>
  <si>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</si>
  <si>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</si>
  <si>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</si>
  <si>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</si>
  <si>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</si>
  <si>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</si>
  <si>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</si>
  <si>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</si>
  <si>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</si>
  <si>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</si>
  <si>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</si>
  <si>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</si>
  <si>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</si>
  <si>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</si>
  <si>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</si>
  <si>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</si>
  <si>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</si>
  <si>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</si>
  <si>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</si>
  <si>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</si>
  <si>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</si>
  <si>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</si>
  <si>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</si>
  <si>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</si>
  <si>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</si>
  <si>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</si>
  <si>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</si>
  <si>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</si>
  <si>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</si>
  <si>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</si>
  <si>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</si>
  <si>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</si>
  <si>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</si>
  <si>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</si>
  <si>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</si>
  <si>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</si>
  <si>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</si>
  <si>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</si>
  <si>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</si>
  <si>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</si>
  <si>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</si>
  <si>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</si>
  <si>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</si>
  <si>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</si>
  <si>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</si>
  <si>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</si>
  <si>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</si>
  <si>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</si>
  <si>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</si>
  <si>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</si>
  <si>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</si>
  <si>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</si>
  <si>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</si>
  <si>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</si>
  <si>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</si>
  <si>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</si>
  <si>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</si>
  <si>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</si>
  <si>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</si>
  <si>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</si>
  <si>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</si>
  <si>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</si>
  <si>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</si>
  <si>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</si>
  <si>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</si>
  <si>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</si>
  <si>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</si>
  <si>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</si>
  <si>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</si>
  <si>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</si>
  <si>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</si>
  <si>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</si>
  <si>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</si>
  <si>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</si>
  <si>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</si>
  <si>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</si>
  <si>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</si>
  <si>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</si>
  <si>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</si>
  <si>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</si>
  <si>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</si>
  <si>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</si>
  <si>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</si>
  <si>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</si>
  <si>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</si>
  <si>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</si>
  <si>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</si>
  <si>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</si>
  <si>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</si>
  <si>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</si>
  <si>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</si>
  <si>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</si>
  <si>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</si>
  <si>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</si>
  <si>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</si>
  <si>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</si>
  <si>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</si>
  <si>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</si>
  <si>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</si>
  <si>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</si>
  <si>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</si>
  <si>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</si>
  <si>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</si>
  <si>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</si>
  <si>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</si>
  <si>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</si>
  <si>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</si>
  <si>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</si>
  <si>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</si>
  <si>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</si>
  <si>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</si>
  <si>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</si>
  <si>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</si>
  <si>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</si>
  <si>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</si>
  <si>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</si>
  <si>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</si>
  <si>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</si>
  <si>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</si>
  <si>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</si>
  <si>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</si>
  <si>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</si>
  <si>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</si>
  <si>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</si>
  <si>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</si>
  <si>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</si>
  <si>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</si>
  <si>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</si>
  <si>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</si>
  <si>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</si>
  <si>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</si>
  <si>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</si>
  <si>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</si>
  <si>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</si>
  <si>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</si>
  <si>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</si>
  <si>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</si>
  <si>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</si>
  <si>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</si>
  <si>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</si>
  <si>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</si>
  <si>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</si>
  <si>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</si>
  <si>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</si>
  <si>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</si>
  <si>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</si>
  <si>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</si>
  <si>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</si>
  <si>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</si>
  <si>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</si>
  <si>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</si>
  <si>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</si>
  <si>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</si>
  <si>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</si>
  <si>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</si>
  <si>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</si>
  <si>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</si>
  <si>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</si>
  <si>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</si>
  <si>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</si>
  <si>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</si>
  <si>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</si>
  <si>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</si>
  <si>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</si>
  <si>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</si>
  <si>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</si>
  <si>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</si>
  <si>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</si>
  <si>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</si>
  <si>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</si>
  <si>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</si>
  <si>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</si>
  <si>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</si>
  <si>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</si>
  <si>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</si>
  <si>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</si>
  <si>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</si>
  <si>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</si>
  <si>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</si>
  <si>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</si>
  <si>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</si>
  <si>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</si>
  <si>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</si>
  <si>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</si>
  <si>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</si>
  <si>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</si>
  <si>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</si>
  <si>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</si>
  <si>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</si>
  <si>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</si>
  <si>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</si>
  <si>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</si>
  <si>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</si>
  <si>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</si>
  <si>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</si>
  <si>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</si>
  <si>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</si>
  <si>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</si>
  <si>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</si>
  <si>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</si>
  <si>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</si>
  <si>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</si>
  <si>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</si>
  <si>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</si>
  <si>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</si>
  <si>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</si>
  <si>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</si>
  <si>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</si>
  <si>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</si>
  <si>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</si>
  <si>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</si>
  <si>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</si>
  <si>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</si>
  <si>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</si>
  <si>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</si>
  <si>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</si>
  <si>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</si>
  <si>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</si>
  <si>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</si>
  <si>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</si>
  <si>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</si>
  <si>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</si>
  <si>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</si>
  <si>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</si>
  <si>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</si>
  <si>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</si>
  <si>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</si>
  <si>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</si>
  <si>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</si>
  <si>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</si>
  <si>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</si>
  <si>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</si>
  <si>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</si>
  <si>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</si>
  <si>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</si>
  <si>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</si>
  <si>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</si>
  <si>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</si>
  <si>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</si>
  <si>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</si>
  <si>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</si>
  <si>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</si>
  <si>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</si>
  <si>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</si>
  <si>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</si>
  <si>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</si>
  <si>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</si>
  <si>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</si>
  <si>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</si>
  <si>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</si>
  <si>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</si>
  <si>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</si>
  <si>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</si>
  <si>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</si>
  <si>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</si>
  <si>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</si>
  <si>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</si>
  <si>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</si>
  <si>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</si>
  <si>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</si>
  <si>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</si>
  <si>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</si>
  <si>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</si>
  <si>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</si>
  <si>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</si>
  <si>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</si>
  <si>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</si>
  <si>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</si>
  <si>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</si>
  <si>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</si>
  <si>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</si>
  <si>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</si>
  <si>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</si>
  <si>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</si>
  <si>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</si>
  <si>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</si>
  <si>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</si>
  <si>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</si>
  <si>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</si>
  <si>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</si>
  <si>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</si>
  <si>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</si>
  <si>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</si>
  <si>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</si>
  <si>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</si>
  <si>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</si>
  <si>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</si>
  <si>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</si>
  <si>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</si>
  <si>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</si>
  <si>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</si>
  <si>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</si>
  <si>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</si>
  <si>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</si>
  <si>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</si>
  <si>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</si>
  <si>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</si>
  <si>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</si>
  <si>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</si>
  <si>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</si>
  <si>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</si>
  <si>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</si>
  <si>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</si>
  <si>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</si>
  <si>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</si>
  <si>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</si>
  <si>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</si>
  <si>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</si>
  <si>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</si>
  <si>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</si>
  <si>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</si>
  <si>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</si>
  <si>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</si>
  <si>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</si>
  <si>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</si>
  <si>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</si>
  <si>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</si>
  <si>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</si>
  <si>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</si>
  <si>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</si>
  <si>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</si>
  <si>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</si>
  <si>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</si>
  <si>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</si>
  <si>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</si>
  <si>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</si>
  <si>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</si>
  <si>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</si>
  <si>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</si>
  <si>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</si>
  <si>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</si>
  <si>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</si>
  <si>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</si>
  <si>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</si>
  <si>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</si>
  <si>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</si>
  <si>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</si>
  <si>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</si>
  <si>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</si>
  <si>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</si>
  <si>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</si>
  <si>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</si>
  <si>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</si>
  <si>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</si>
  <si>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</si>
  <si>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</si>
  <si>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</si>
  <si>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</si>
  <si>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</si>
  <si>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</si>
  <si>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</si>
  <si>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</si>
  <si>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</si>
  <si>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</si>
  <si>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</si>
  <si>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</si>
  <si>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</si>
  <si>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</si>
  <si>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</si>
  <si>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</si>
  <si>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</si>
  <si>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</si>
  <si>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</si>
  <si>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</si>
  <si>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</si>
  <si>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</si>
  <si>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</si>
  <si>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</si>
  <si>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</si>
  <si>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</si>
  <si>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</si>
  <si>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</si>
  <si>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</si>
  <si>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</si>
  <si>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</si>
  <si>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</si>
  <si>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</si>
  <si>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</si>
  <si>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</si>
  <si>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</si>
  <si>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</si>
  <si>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</si>
  <si>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</si>
  <si>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</si>
  <si>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</si>
  <si>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</si>
  <si>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</si>
  <si>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</si>
  <si>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</si>
  <si>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</si>
  <si>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</si>
  <si>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</si>
  <si>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</si>
  <si>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</si>
  <si>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</si>
  <si>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</si>
  <si>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</si>
  <si>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</si>
  <si>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</si>
  <si>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</si>
  <si>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</si>
  <si>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</si>
  <si>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</si>
  <si>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</si>
  <si>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</si>
  <si>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</si>
  <si>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</si>
  <si>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</si>
  <si>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</si>
  <si>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</si>
  <si>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</si>
  <si>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</si>
  <si>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</si>
  <si>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</si>
  <si>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</si>
  <si>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</si>
  <si>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</si>
  <si>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</si>
  <si>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</si>
  <si>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</si>
  <si>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</si>
  <si>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</si>
  <si>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</si>
  <si>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</si>
  <si>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</si>
  <si>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</si>
  <si>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</si>
  <si>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</si>
  <si>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</si>
  <si>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</si>
  <si>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</si>
  <si>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</si>
  <si>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</si>
  <si>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</si>
  <si>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</si>
  <si>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</si>
  <si>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</si>
  <si>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</si>
  <si>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</si>
  <si>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</si>
  <si>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</si>
  <si>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</si>
  <si>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</si>
  <si>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</si>
  <si>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</si>
  <si>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</si>
  <si>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</si>
  <si>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</si>
  <si>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</si>
  <si>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</si>
  <si>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</si>
  <si>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</si>
  <si>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</si>
  <si>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</si>
  <si>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</si>
  <si>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</si>
  <si>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</si>
  <si>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</si>
  <si>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</si>
  <si>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</si>
  <si>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</si>
  <si>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</si>
  <si>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</si>
  <si>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</si>
  <si>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</si>
  <si>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</si>
  <si>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</si>
  <si>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</si>
  <si>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</si>
  <si>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</si>
  <si>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</si>
  <si>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</si>
  <si>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</si>
  <si>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</si>
  <si>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</si>
  <si>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</si>
  <si>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</si>
  <si>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</si>
  <si>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</si>
  <si>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</si>
  <si>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</si>
  <si>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</si>
  <si>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</si>
  <si>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</si>
  <si>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</si>
  <si>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</si>
  <si>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</si>
  <si>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</si>
  <si>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</si>
  <si>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</si>
  <si>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</si>
  <si>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</si>
  <si>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</si>
  <si>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</si>
  <si>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</si>
  <si>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</si>
  <si>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</si>
  <si>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</si>
  <si>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</si>
  <si>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</si>
  <si>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</si>
  <si>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</si>
  <si>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</si>
  <si>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</si>
  <si>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</si>
  <si>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</si>
  <si>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</si>
  <si>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</si>
  <si>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</si>
  <si>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</si>
  <si>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</si>
  <si>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</si>
  <si>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</si>
  <si>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</si>
  <si>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</si>
  <si>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</si>
  <si>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</si>
  <si>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</si>
  <si>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</si>
  <si>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</si>
  <si>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</si>
  <si>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</si>
  <si>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</si>
  <si>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</si>
  <si>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</si>
  <si>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</si>
  <si>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</si>
  <si>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</si>
  <si>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</si>
  <si>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</si>
  <si>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</si>
  <si>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</si>
  <si>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</si>
  <si>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</si>
  <si>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</si>
  <si>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</si>
  <si>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</si>
  <si>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</si>
  <si>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</si>
  <si>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</si>
  <si>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</si>
  <si>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</si>
  <si>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</si>
  <si>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</si>
  <si>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</si>
  <si>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</si>
  <si>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</si>
  <si>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</si>
  <si>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</si>
  <si>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</si>
  <si>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</si>
  <si>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</si>
  <si>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</si>
  <si>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</si>
  <si>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</si>
  <si>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</si>
  <si>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</si>
  <si>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</si>
  <si>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</si>
  <si>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</si>
  <si>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</si>
  <si>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</si>
  <si>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</si>
  <si>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</si>
  <si>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</si>
  <si>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</si>
  <si>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</si>
  <si>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</si>
  <si>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</si>
  <si>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</si>
  <si>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</si>
  <si>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</si>
  <si>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</si>
  <si>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</si>
  <si>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</si>
  <si>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</si>
  <si>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</si>
  <si>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</si>
  <si>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</si>
  <si>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</si>
  <si>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</si>
  <si>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</si>
  <si>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</si>
  <si>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</si>
  <si>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</si>
  <si>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</si>
  <si>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</si>
  <si>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</si>
  <si>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</si>
  <si>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</si>
  <si>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</si>
  <si>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</si>
  <si>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</si>
  <si>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</si>
  <si>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</si>
  <si>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</si>
  <si>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</si>
  <si>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</si>
  <si>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</si>
  <si>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</si>
  <si>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</si>
  <si>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</si>
  <si>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</si>
  <si>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</si>
  <si>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</si>
  <si>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</si>
  <si>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</si>
  <si>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</si>
  <si>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</si>
  <si>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</si>
  <si>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</si>
  <si>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</si>
  <si>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</si>
  <si>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</si>
  <si>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</si>
  <si>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</si>
  <si>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</si>
  <si>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</si>
  <si>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</si>
  <si>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</si>
  <si>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</si>
  <si>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</si>
  <si>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</si>
  <si>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</si>
  <si>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</si>
  <si>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</si>
  <si>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</si>
  <si>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</si>
  <si>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</si>
  <si>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</si>
  <si>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</si>
  <si>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</si>
  <si>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</si>
  <si>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</si>
  <si>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</si>
  <si>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</si>
  <si>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</si>
  <si>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</si>
  <si>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</si>
  <si>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</si>
  <si>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</si>
  <si>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</si>
  <si>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</si>
  <si>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</si>
  <si>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</si>
  <si>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</si>
  <si>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</si>
  <si>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</si>
  <si>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</si>
  <si>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</si>
  <si>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</si>
  <si>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</si>
  <si>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</si>
  <si>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</si>
  <si>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</si>
  <si>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</si>
  <si>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</si>
  <si>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</si>
  <si>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</si>
  <si>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</si>
  <si>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</si>
  <si>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</si>
  <si>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</si>
  <si>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</si>
  <si>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</si>
  <si>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</si>
  <si>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</si>
  <si>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</si>
  <si>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</si>
  <si>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</si>
  <si>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</si>
  <si>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</si>
  <si>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</si>
  <si>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</si>
  <si>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</si>
  <si>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</si>
  <si>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</si>
  <si>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</si>
  <si>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</si>
  <si>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</si>
  <si>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</si>
  <si>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</si>
  <si>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</si>
  <si>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</si>
  <si>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</si>
  <si>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</si>
  <si>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</si>
  <si>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</si>
  <si>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</si>
  <si>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</si>
  <si>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</si>
  <si>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</si>
  <si>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</si>
  <si>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</si>
  <si>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</si>
  <si>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</si>
  <si>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</si>
  <si>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</si>
  <si>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</si>
  <si>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</si>
  <si>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</si>
  <si>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</si>
  <si>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</si>
  <si>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</si>
  <si>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</si>
  <si>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</si>
  <si>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</si>
  <si>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</si>
  <si>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</si>
  <si>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</si>
  <si>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</si>
  <si>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</si>
  <si>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</si>
  <si>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</si>
  <si>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</si>
  <si>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</si>
  <si>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</si>
  <si>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</si>
  <si>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</si>
  <si>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</si>
  <si>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</si>
  <si>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</si>
  <si>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</si>
  <si>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</si>
  <si>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</si>
  <si>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</si>
  <si>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</si>
  <si>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</si>
  <si>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</si>
  <si>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</si>
  <si>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</si>
  <si>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</si>
  <si>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</si>
  <si>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</si>
  <si>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</si>
  <si>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</si>
  <si>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</si>
  <si>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</si>
  <si>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</si>
  <si>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</si>
  <si>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</si>
  <si>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</si>
  <si>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</si>
  <si>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</si>
  <si>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</si>
  <si>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</si>
  <si>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</si>
  <si>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</si>
  <si>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</si>
  <si>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</si>
  <si>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</si>
  <si>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</si>
  <si>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</si>
  <si>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</si>
  <si>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</si>
  <si>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</si>
  <si>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</si>
  <si>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</si>
  <si>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</si>
  <si>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</si>
  <si>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</si>
  <si>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</si>
  <si>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</si>
  <si>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</si>
  <si>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</si>
  <si>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</si>
  <si>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</si>
  <si>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</si>
  <si>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</si>
  <si>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</si>
  <si>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</si>
  <si>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</si>
  <si>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</si>
  <si>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</si>
  <si>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</si>
  <si>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</si>
  <si>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</si>
  <si>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</si>
  <si>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</si>
  <si>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</si>
  <si>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</si>
  <si>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</si>
  <si>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</si>
  <si>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</si>
  <si>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</si>
  <si>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</si>
  <si>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</si>
  <si>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</si>
  <si>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</si>
  <si>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</si>
  <si>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</si>
  <si>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</si>
  <si>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</si>
  <si>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</si>
  <si>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</si>
  <si>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</si>
  <si>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</si>
  <si>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</si>
  <si>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</si>
  <si>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</si>
  <si>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</si>
  <si>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</si>
  <si>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</si>
  <si>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</si>
  <si>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</si>
  <si>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</si>
  <si>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</si>
  <si>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</si>
  <si>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</si>
  <si>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</si>
  <si>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</si>
  <si>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</si>
  <si>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</si>
  <si>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</si>
  <si>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</si>
  <si>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</si>
  <si>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</si>
  <si>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</si>
  <si>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</si>
  <si>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</si>
  <si>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</si>
  <si>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</si>
  <si>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</si>
  <si>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</si>
  <si>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</si>
  <si>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</si>
  <si>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</si>
  <si>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</si>
  <si>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</si>
  <si>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</si>
  <si>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</si>
  <si>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</si>
  <si>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</si>
  <si>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</si>
  <si>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</si>
  <si>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</si>
  <si>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</si>
  <si>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</si>
  <si>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</si>
  <si>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</si>
  <si>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</si>
  <si>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</si>
  <si>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</si>
  <si>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</si>
  <si>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</si>
  <si>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</si>
  <si>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</si>
  <si>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</si>
  <si>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</si>
  <si>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</si>
  <si>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</si>
  <si>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</si>
  <si>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</si>
  <si>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</si>
  <si>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</si>
  <si>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</si>
  <si>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</si>
  <si>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</si>
  <si>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</si>
  <si>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</si>
  <si>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</si>
  <si>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</si>
  <si>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</si>
  <si>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</si>
  <si>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</si>
  <si>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</si>
  <si>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</si>
  <si>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</si>
  <si>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</si>
  <si>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</si>
  <si>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</si>
  <si>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</si>
  <si>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</si>
  <si>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</si>
  <si>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</si>
  <si>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</si>
  <si>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</si>
  <si>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</si>
  <si>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</si>
  <si>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</si>
  <si>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</si>
  <si>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</si>
  <si>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</si>
  <si>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</si>
  <si>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</si>
  <si>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</si>
  <si>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</si>
  <si>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</si>
  <si>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</si>
  <si>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</si>
  <si>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</si>
  <si>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</si>
  <si>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</si>
  <si>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</si>
  <si>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</si>
  <si>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</si>
  <si>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</si>
  <si>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</si>
  <si>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</si>
  <si>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</si>
  <si>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</si>
  <si>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</si>
  <si>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</si>
  <si>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</si>
  <si>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</si>
  <si>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</si>
  <si>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</si>
  <si>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</si>
  <si>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</si>
  <si>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</si>
  <si>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</si>
  <si>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</si>
  <si>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</si>
  <si>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</si>
  <si>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</si>
  <si>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</si>
  <si>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</si>
  <si>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</si>
  <si>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</si>
  <si>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</si>
  <si>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</si>
  <si>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</si>
  <si>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</si>
  <si>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</si>
  <si>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</si>
  <si>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</si>
  <si>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</si>
  <si>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</si>
  <si>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</si>
  <si>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</si>
  <si>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</si>
  <si>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</si>
  <si>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</si>
  <si>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</si>
  <si>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</si>
  <si>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</si>
  <si>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</si>
  <si>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</si>
  <si>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</si>
  <si>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</si>
  <si>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</si>
  <si>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</si>
  <si>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</si>
  <si>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</si>
  <si>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</si>
  <si>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</si>
  <si>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</si>
  <si>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</si>
  <si>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</si>
  <si>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</si>
  <si>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</si>
  <si>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</si>
  <si>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</si>
  <si>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</si>
  <si>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</si>
  <si>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</si>
  <si>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</si>
  <si>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</si>
  <si>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</si>
  <si>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</si>
  <si>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</si>
  <si>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</si>
  <si>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</si>
  <si>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</si>
  <si>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</si>
  <si>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</si>
  <si>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</si>
  <si>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</si>
  <si>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</si>
  <si>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</si>
  <si>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</si>
  <si>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</si>
  <si>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</si>
  <si>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</si>
  <si>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</si>
  <si>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</si>
  <si>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</si>
  <si>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</si>
  <si>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</si>
  <si>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</si>
  <si>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</si>
  <si>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</si>
  <si>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</si>
  <si>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</si>
  <si>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</si>
  <si>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</si>
  <si>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</si>
  <si>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</si>
  <si>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</si>
  <si>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</si>
  <si>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</si>
  <si>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</si>
  <si>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</si>
  <si>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</si>
  <si>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</si>
  <si>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</si>
  <si>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</si>
  <si>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</si>
  <si>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</si>
  <si>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</si>
  <si>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</si>
  <si>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</si>
  <si>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</si>
  <si>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</si>
  <si>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</si>
  <si>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</si>
  <si>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</si>
  <si>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</si>
  <si>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</si>
  <si>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</si>
  <si>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</si>
  <si>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</si>
  <si>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</si>
  <si>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</si>
  <si>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</si>
  <si>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</si>
  <si>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</si>
  <si>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</si>
  <si>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</si>
  <si>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</si>
  <si>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</si>
  <si>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</si>
  <si>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</si>
  <si>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</si>
  <si>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</si>
  <si>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</si>
  <si>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</si>
  <si>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</si>
  <si>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</si>
  <si>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</si>
  <si>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</si>
  <si>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</si>
  <si>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</si>
  <si>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</si>
  <si>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</si>
  <si>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</si>
  <si>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</si>
  <si>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</si>
  <si>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</si>
  <si>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</si>
  <si>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</si>
  <si>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</si>
  <si>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</si>
  <si>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</si>
  <si>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</si>
  <si>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</si>
  <si>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</si>
  <si>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</si>
  <si>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</si>
  <si>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</si>
  <si>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</si>
  <si>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</si>
  <si>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</si>
  <si>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</si>
  <si>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</si>
  <si>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</si>
  <si>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</si>
  <si>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</si>
  <si>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</si>
  <si>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</si>
  <si>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</si>
  <si>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</si>
  <si>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</si>
  <si>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</si>
  <si>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</si>
  <si>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</si>
  <si>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</si>
  <si>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</si>
  <si>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</si>
  <si>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</si>
  <si>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</si>
  <si>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</si>
  <si>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</si>
  <si>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</si>
  <si>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</si>
  <si>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</si>
  <si>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</si>
  <si>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</si>
  <si>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</si>
  <si>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</si>
  <si>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</si>
  <si>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</si>
  <si>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</si>
  <si>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</si>
  <si>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</si>
  <si>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</si>
  <si>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</si>
  <si>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</si>
  <si>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</si>
  <si>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</si>
  <si>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</si>
  <si>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</si>
  <si>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</si>
  <si>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</si>
  <si>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</si>
  <si>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</si>
  <si>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</si>
  <si>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</si>
  <si>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</si>
  <si>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</si>
  <si>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</si>
  <si>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</si>
  <si>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</si>
  <si>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</si>
  <si>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</si>
  <si>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</si>
  <si>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</si>
  <si>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</si>
  <si>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</si>
  <si>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</si>
  <si>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</si>
  <si>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</si>
  <si>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</si>
  <si>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</si>
  <si>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</si>
  <si>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</si>
  <si>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</si>
  <si>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</si>
  <si>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</si>
  <si>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</si>
  <si>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</si>
  <si>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</si>
  <si>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</si>
  <si>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</si>
  <si>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</si>
  <si>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</si>
  <si>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</si>
  <si>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</si>
  <si>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</si>
  <si>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</si>
  <si>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</si>
  <si>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</si>
  <si>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</si>
  <si>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</si>
  <si>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</si>
  <si>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</si>
  <si>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</si>
  <si>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</si>
  <si>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</si>
  <si>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</si>
  <si>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</si>
  <si>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</si>
  <si>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</si>
  <si>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</si>
  <si>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</si>
  <si>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</si>
  <si>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</si>
  <si>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</si>
  <si>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</si>
  <si>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</si>
  <si>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</si>
  <si>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</si>
  <si>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</si>
  <si>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</si>
  <si>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</si>
  <si>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</si>
  <si>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</si>
  <si>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</si>
  <si>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</si>
  <si>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</si>
  <si>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</si>
  <si>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</si>
  <si>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</si>
  <si>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</si>
  <si>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</si>
  <si>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</si>
  <si>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</si>
  <si>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</si>
  <si>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</si>
  <si>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</si>
  <si>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</si>
  <si>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</si>
  <si>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</si>
  <si>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</si>
  <si>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</si>
  <si>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</si>
  <si>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</si>
  <si>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</si>
  <si>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</si>
  <si>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</si>
  <si>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</si>
  <si>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</si>
  <si>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</si>
  <si>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</si>
  <si>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</si>
  <si>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</si>
  <si>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</si>
  <si>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</si>
  <si>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</si>
  <si>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</si>
  <si>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</si>
  <si>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</si>
  <si>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</si>
  <si>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</si>
  <si>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</si>
  <si>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</si>
  <si>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</si>
  <si>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</si>
  <si>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</si>
  <si>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</si>
  <si>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</si>
  <si>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</si>
  <si>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</si>
  <si>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</si>
  <si>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</si>
  <si>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</si>
  <si>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</si>
  <si>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</si>
  <si>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</si>
  <si>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</si>
  <si>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</si>
  <si>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</si>
  <si>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</si>
  <si>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</si>
  <si>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</si>
  <si>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</si>
  <si>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</si>
  <si>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</si>
  <si>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</si>
  <si>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</si>
  <si>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</si>
  <si>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</si>
  <si>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</si>
  <si>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</si>
  <si>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</si>
  <si>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</si>
  <si>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</si>
  <si>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</si>
  <si>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</si>
  <si>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</si>
  <si>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</si>
  <si>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</si>
  <si>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</si>
  <si>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</si>
  <si>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</si>
  <si>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</si>
  <si>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</si>
  <si>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</si>
  <si>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</si>
  <si>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</si>
  <si>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</si>
  <si>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</si>
  <si>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</si>
  <si>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</si>
  <si>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</si>
  <si>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</si>
  <si>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</si>
  <si>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</si>
  <si>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</si>
  <si>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</si>
  <si>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</si>
  <si>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</si>
  <si>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</si>
  <si>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</si>
  <si>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</si>
  <si>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</si>
  <si>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</si>
  <si>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</si>
  <si>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</si>
  <si>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</si>
  <si>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</si>
  <si>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</si>
  <si>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</si>
  <si>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</si>
  <si>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</si>
  <si>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</si>
  <si>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</si>
  <si>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</si>
  <si>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</si>
  <si>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</si>
  <si>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</si>
  <si>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</si>
  <si>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</si>
  <si>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</si>
  <si>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</si>
  <si>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</si>
  <si>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</si>
  <si>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</si>
  <si>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</si>
  <si>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</si>
  <si>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</si>
  <si>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</si>
  <si>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</si>
  <si>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</si>
  <si>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</si>
  <si>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</si>
  <si>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</si>
  <si>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</si>
  <si>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</si>
  <si>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</si>
  <si>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</si>
  <si>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</si>
  <si>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</si>
  <si>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</si>
  <si>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</si>
  <si>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</si>
  <si>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</si>
  <si>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</si>
  <si>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</si>
  <si>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</si>
  <si>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</si>
  <si>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</si>
  <si>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</si>
  <si>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</si>
  <si>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</si>
  <si>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</si>
  <si>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</si>
  <si>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</si>
  <si>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</si>
  <si>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</si>
  <si>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</si>
  <si>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</si>
  <si>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</si>
  <si>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</si>
  <si>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</si>
  <si>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</si>
  <si>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</si>
  <si>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</si>
  <si>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</si>
  <si>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</si>
  <si>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</si>
  <si>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</si>
  <si>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</si>
  <si>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</si>
  <si>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</si>
  <si>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</si>
  <si>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</si>
  <si>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</si>
  <si>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</si>
  <si>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</si>
  <si>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</si>
  <si>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</si>
  <si>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</si>
  <si>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</si>
  <si>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</si>
  <si>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</si>
  <si>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</si>
  <si>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</si>
  <si>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</si>
  <si>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</si>
  <si>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</si>
  <si>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</si>
  <si>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</si>
  <si>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</si>
  <si>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</si>
  <si>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</si>
  <si>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</si>
  <si>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</si>
  <si>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</si>
  <si>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</si>
  <si>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</si>
  <si>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</si>
  <si>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</si>
  <si>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</si>
  <si>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</si>
  <si>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</si>
  <si>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</si>
  <si>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</si>
  <si>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</si>
  <si>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</si>
  <si>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</si>
  <si>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</si>
  <si>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</si>
  <si>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</si>
  <si>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</si>
  <si>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</si>
  <si>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</si>
  <si>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</si>
  <si>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</si>
  <si>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</si>
  <si>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</si>
  <si>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</si>
  <si>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</si>
  <si>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</si>
  <si>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</si>
  <si>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</si>
  <si>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</si>
  <si>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</si>
  <si>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</si>
  <si>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</si>
  <si>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</si>
  <si>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</si>
  <si>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</si>
  <si>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</si>
  <si>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</si>
  <si>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</si>
  <si>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</si>
  <si>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</si>
  <si>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</si>
  <si>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</si>
  <si>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</si>
  <si>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</si>
  <si>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</si>
  <si>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</si>
  <si>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</si>
  <si>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</si>
  <si>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</si>
  <si>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</si>
  <si>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</si>
  <si>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</si>
  <si>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</si>
  <si>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</si>
  <si>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</si>
  <si>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</si>
  <si>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</si>
  <si>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</si>
  <si>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</si>
  <si>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</si>
  <si>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</si>
  <si>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</si>
  <si>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</si>
  <si>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</si>
  <si>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</si>
  <si>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</si>
  <si>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</si>
  <si>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</si>
  <si>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</si>
  <si>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</si>
  <si>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</si>
  <si>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</si>
  <si>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</si>
  <si>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</si>
  <si>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</si>
  <si>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</si>
  <si>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</si>
  <si>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</si>
  <si>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</si>
  <si>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</si>
  <si>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</si>
  <si>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</si>
  <si>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</si>
  <si>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</si>
  <si>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</si>
  <si>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</si>
  <si>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</si>
  <si>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</si>
  <si>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</si>
  <si>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</si>
  <si>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</si>
  <si>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</si>
  <si>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</si>
  <si>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</si>
  <si>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</si>
  <si>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</si>
  <si>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</si>
  <si>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</si>
  <si>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</si>
  <si>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</si>
  <si>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</si>
  <si>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</si>
  <si>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</si>
  <si>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</si>
  <si>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</si>
  <si>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</si>
  <si>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</si>
  <si>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</si>
  <si>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</si>
  <si>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</si>
  <si>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</si>
  <si>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</si>
  <si>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</si>
  <si>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</si>
  <si>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</si>
  <si>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</si>
  <si>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</si>
  <si>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</si>
  <si>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</si>
  <si>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</si>
  <si>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</si>
  <si>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</si>
  <si>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</si>
  <si>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</si>
  <si>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</si>
  <si>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</si>
  <si>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</si>
  <si>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</si>
  <si>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</si>
  <si>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</si>
  <si>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</si>
  <si>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</si>
  <si>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</si>
  <si>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</si>
  <si>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</si>
  <si>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</si>
  <si>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</si>
  <si>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</si>
  <si>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</si>
  <si>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</si>
  <si>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</si>
  <si>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</si>
  <si>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</si>
  <si>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</si>
  <si>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</si>
  <si>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</si>
  <si>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</si>
  <si>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</si>
  <si>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</si>
  <si>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</si>
  <si>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</si>
  <si>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</si>
  <si>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</si>
  <si>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</si>
  <si>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</si>
  <si>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</si>
  <si>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</si>
  <si>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</si>
  <si>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</si>
  <si>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</si>
  <si>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</si>
  <si>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</si>
  <si>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</si>
  <si>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</si>
  <si>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</si>
  <si>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</si>
  <si>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</si>
  <si>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</si>
  <si>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</si>
  <si>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</si>
  <si>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</si>
  <si>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</si>
  <si>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</si>
  <si>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</si>
  <si>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</si>
  <si>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</si>
  <si>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</si>
  <si>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</si>
  <si>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</si>
  <si>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</si>
  <si>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</si>
  <si>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</si>
  <si>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</si>
  <si>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</si>
  <si>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</si>
  <si>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</si>
  <si>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</si>
  <si>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</si>
  <si>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</si>
  <si>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</si>
  <si>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</si>
  <si>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</si>
  <si>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</si>
  <si>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</si>
  <si>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</si>
  <si>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</si>
  <si>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</si>
  <si>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</si>
  <si>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</si>
  <si>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</si>
  <si>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</si>
  <si>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</si>
  <si>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</si>
  <si>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</si>
  <si>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</si>
  <si>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</si>
  <si>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</si>
  <si>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</si>
  <si>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</si>
  <si>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</si>
  <si>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</si>
  <si>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</si>
  <si>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</si>
  <si>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</si>
  <si>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</si>
  <si>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</si>
  <si>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</si>
  <si>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</si>
  <si>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</si>
  <si>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</si>
  <si>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</si>
  <si>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</si>
  <si>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</si>
  <si>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</si>
  <si>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</si>
  <si>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</si>
  <si>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</si>
  <si>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</si>
  <si>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</si>
  <si>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</si>
  <si>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</si>
  <si>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</si>
  <si>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</si>
  <si>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</si>
  <si>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</si>
  <si>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</si>
  <si>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</si>
  <si>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</si>
  <si>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</si>
  <si>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</si>
  <si>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</si>
  <si>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</si>
  <si>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</si>
  <si>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</si>
  <si>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</si>
  <si>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</si>
  <si>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</si>
  <si>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</si>
  <si>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</si>
  <si>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</si>
  <si>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</si>
  <si>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</si>
  <si>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</si>
  <si>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</si>
  <si>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</si>
  <si>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</si>
  <si>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</si>
  <si>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</si>
  <si>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</si>
  <si>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</si>
  <si>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</si>
  <si>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</si>
  <si>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</si>
  <si>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</si>
  <si>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</si>
  <si>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</si>
  <si>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</si>
  <si>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</si>
  <si>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</si>
  <si>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</si>
  <si>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</si>
  <si>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</si>
  <si>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</si>
  <si>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</si>
  <si>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</si>
  <si>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</si>
  <si>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</si>
  <si>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</si>
  <si>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</si>
  <si>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</si>
  <si>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</si>
  <si>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</si>
  <si>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</si>
  <si>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</si>
  <si>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</si>
  <si>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</si>
  <si>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</si>
  <si>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</si>
  <si>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</si>
  <si>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</si>
  <si>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</si>
  <si>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</si>
  <si>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</si>
  <si>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</si>
  <si>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</si>
  <si>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</si>
  <si>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</si>
  <si>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</si>
  <si>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</si>
  <si>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</si>
  <si>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</si>
  <si>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</si>
  <si>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</si>
  <si>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</si>
  <si>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</si>
  <si>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</si>
  <si>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</si>
  <si>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</si>
  <si>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</si>
  <si>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</si>
  <si>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</si>
  <si>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</si>
  <si>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</si>
  <si>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</si>
  <si>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</si>
  <si>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</si>
  <si>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</si>
  <si>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</si>
  <si>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</si>
  <si>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</si>
  <si>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</si>
  <si>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</si>
  <si>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</si>
  <si>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</si>
  <si>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</si>
  <si>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</si>
  <si>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</si>
  <si>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</si>
  <si>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</si>
  <si>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</si>
  <si>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</si>
  <si>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</si>
  <si>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</si>
  <si>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</si>
  <si>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</si>
  <si>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</si>
  <si>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</si>
  <si>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</si>
  <si>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</si>
  <si>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</si>
  <si>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</si>
  <si>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</si>
  <si>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</si>
  <si>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</si>
  <si>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</si>
  <si>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</si>
  <si>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</si>
  <si>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</si>
  <si>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</si>
  <si>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</si>
  <si>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</si>
  <si>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</si>
  <si>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</si>
  <si>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</si>
  <si>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</si>
  <si>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</si>
  <si>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</si>
  <si>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</si>
  <si>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</si>
  <si>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</si>
  <si>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</si>
  <si>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</si>
  <si>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</si>
  <si>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</si>
  <si>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</si>
  <si>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</si>
  <si>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</si>
  <si>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</si>
  <si>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</si>
  <si>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</si>
  <si>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</si>
  <si>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</si>
  <si>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</si>
  <si>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</si>
  <si>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</si>
  <si>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</si>
  <si>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</si>
  <si>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</si>
  <si>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</si>
  <si>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</si>
  <si>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</si>
  <si>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</si>
  <si>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</si>
  <si>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</si>
  <si>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</si>
  <si>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</si>
  <si>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</si>
  <si>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</si>
  <si>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</si>
  <si>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</si>
  <si>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</si>
  <si>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</si>
  <si>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</si>
  <si>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</si>
  <si>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</si>
  <si>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</si>
  <si>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</si>
  <si>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</si>
  <si>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</si>
  <si>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</si>
  <si>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</si>
  <si>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</si>
  <si>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</si>
  <si>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</si>
  <si>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</si>
  <si>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</si>
  <si>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</si>
  <si>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</si>
  <si>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</si>
  <si>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</si>
  <si>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</si>
  <si>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</si>
  <si>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</si>
  <si>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</si>
  <si>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</si>
  <si>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</si>
  <si>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</si>
  <si>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</si>
  <si>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</si>
  <si>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</si>
  <si>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</si>
  <si>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</si>
  <si>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</si>
  <si>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</si>
  <si>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</si>
  <si>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</si>
  <si>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</si>
  <si>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</si>
  <si>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</si>
  <si>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</si>
  <si>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</si>
  <si>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</si>
  <si>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</si>
  <si>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</si>
  <si>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</si>
  <si>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</si>
  <si>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</si>
  <si>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</si>
  <si>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</si>
  <si>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</si>
  <si>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</si>
  <si>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</si>
  <si>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</si>
  <si>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</si>
  <si>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</si>
  <si>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</si>
  <si>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</si>
  <si>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</si>
  <si>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</si>
  <si>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</si>
  <si>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</si>
  <si>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</si>
  <si>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</si>
  <si>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</si>
  <si>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</si>
  <si>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</si>
  <si>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</si>
  <si>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</si>
  <si>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</si>
  <si>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</si>
  <si>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</si>
  <si>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</si>
  <si>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</si>
  <si>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</si>
  <si>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</si>
  <si>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</si>
  <si>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</si>
  <si>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</si>
  <si>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</si>
  <si>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</si>
  <si>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</si>
  <si>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</si>
  <si>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</si>
  <si>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</si>
  <si>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</si>
  <si>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</si>
  <si>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</si>
  <si>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</si>
  <si>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</si>
  <si>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</si>
  <si>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</si>
  <si>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</si>
  <si>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</si>
  <si>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</si>
  <si>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</si>
  <si>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</si>
  <si>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</si>
  <si>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</si>
  <si>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</si>
  <si>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</si>
  <si>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</si>
  <si>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</si>
  <si>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</si>
  <si>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</si>
  <si>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</si>
  <si>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</si>
  <si>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</si>
  <si>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</si>
  <si>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</si>
  <si>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</si>
  <si>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</si>
  <si>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</si>
  <si>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</si>
  <si>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</si>
  <si>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</si>
  <si>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</si>
  <si>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</si>
  <si>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</si>
  <si>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</si>
  <si>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</si>
  <si>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</si>
  <si>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</si>
  <si>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</si>
  <si>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</si>
  <si>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</si>
  <si>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</si>
  <si>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</si>
  <si>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</si>
  <si>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</si>
  <si>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</si>
  <si>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</si>
  <si>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</si>
  <si>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</si>
  <si>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</si>
  <si>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</si>
  <si>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</si>
  <si>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</si>
  <si>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</si>
  <si>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</si>
  <si>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</si>
  <si>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</si>
  <si>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</si>
  <si>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</si>
  <si>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</si>
  <si>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</si>
  <si>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</si>
  <si>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</si>
  <si>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</si>
  <si>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</si>
  <si>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</si>
  <si>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</si>
  <si>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</si>
  <si>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</si>
  <si>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</si>
  <si>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</si>
  <si>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</si>
  <si>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</si>
  <si>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</si>
  <si>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</si>
  <si>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</si>
  <si>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</si>
  <si>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</si>
  <si>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</si>
  <si>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</si>
  <si>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</si>
  <si>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</si>
  <si>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</si>
  <si>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</si>
  <si>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</si>
  <si>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</si>
  <si>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</si>
  <si>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</si>
  <si>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</si>
  <si>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</si>
  <si>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</si>
  <si>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</si>
  <si>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</si>
  <si>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</si>
  <si>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</si>
  <si>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</si>
  <si>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</si>
  <si>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</si>
  <si>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</si>
  <si>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</si>
  <si>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</si>
  <si>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</si>
  <si>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</si>
  <si>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</si>
  <si>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</si>
  <si>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</si>
  <si>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</si>
  <si>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</si>
  <si>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</si>
  <si>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</si>
  <si>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</si>
  <si>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</si>
  <si>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</si>
  <si>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</si>
  <si>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</si>
  <si>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</si>
  <si>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</si>
  <si>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</si>
  <si>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</si>
  <si>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</si>
  <si>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</si>
  <si>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</si>
  <si>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</si>
  <si>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</si>
  <si>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</si>
  <si>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</si>
  <si>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</si>
  <si>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</si>
  <si>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</si>
  <si>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</si>
  <si>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</si>
  <si>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</si>
  <si>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</si>
  <si>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</si>
  <si>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</si>
  <si>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</si>
  <si>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</si>
  <si>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</si>
  <si>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</si>
  <si>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</si>
  <si>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</si>
  <si>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</si>
  <si>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</si>
  <si>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</si>
  <si>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</si>
  <si>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</si>
  <si>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</si>
  <si>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</si>
  <si>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</si>
  <si>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</si>
  <si>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</si>
  <si>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</si>
  <si>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</si>
  <si>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</si>
  <si>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</si>
  <si>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</si>
  <si>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</si>
  <si>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</si>
  <si>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</si>
  <si>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</si>
  <si>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</si>
  <si>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</si>
  <si>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</si>
  <si>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</si>
  <si>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</si>
  <si>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</si>
  <si>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</si>
  <si>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</si>
  <si>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</si>
  <si>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</si>
  <si>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</si>
  <si>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</si>
  <si>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</si>
  <si>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</si>
  <si>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</si>
  <si>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</si>
  <si>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</si>
  <si>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</si>
  <si>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</si>
  <si>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</si>
  <si>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</si>
  <si>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</si>
  <si>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</si>
  <si>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</si>
  <si>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</si>
  <si>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</si>
  <si>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</si>
  <si>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</si>
  <si>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</si>
  <si>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</si>
  <si>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</si>
  <si>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</si>
  <si>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</si>
  <si>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</si>
  <si>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</si>
  <si>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</si>
  <si>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</si>
  <si>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</si>
  <si>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</si>
  <si>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</si>
  <si>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</si>
  <si>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</si>
  <si>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</si>
  <si>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</si>
  <si>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</si>
  <si>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</si>
  <si>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</si>
  <si>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</si>
  <si>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</si>
  <si>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</si>
  <si>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</si>
  <si>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</si>
  <si>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</si>
  <si>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</si>
  <si>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</si>
  <si>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</si>
  <si>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</si>
  <si>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</si>
  <si>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</si>
  <si>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</si>
  <si>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</si>
  <si>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</si>
  <si>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</si>
  <si>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</si>
  <si>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</si>
  <si>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</si>
  <si>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</si>
  <si>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</si>
  <si>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</si>
  <si>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</si>
  <si>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</si>
  <si>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</si>
  <si>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</si>
  <si>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</si>
  <si>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</si>
  <si>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</si>
  <si>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</si>
  <si>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</si>
  <si>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</si>
  <si>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</si>
  <si>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</si>
  <si>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</si>
  <si>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</si>
  <si>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</si>
  <si>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</si>
  <si>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</si>
  <si>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</si>
  <si>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</si>
  <si>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</si>
  <si>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</si>
  <si>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</si>
  <si>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</si>
  <si>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</si>
  <si>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</si>
  <si>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</si>
  <si>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</si>
  <si>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</si>
  <si>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</si>
  <si>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</si>
  <si>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</si>
  <si>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</si>
  <si>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</si>
  <si>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</si>
  <si>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</si>
  <si>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</si>
  <si>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</si>
  <si>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</si>
  <si>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</si>
  <si>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</si>
  <si>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</si>
  <si>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</si>
  <si>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</si>
  <si>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</si>
  <si>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</si>
  <si>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</si>
  <si>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</si>
  <si>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</si>
  <si>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</si>
  <si>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</si>
  <si>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</si>
  <si>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</si>
  <si>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</si>
  <si>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</si>
  <si>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</si>
  <si>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</si>
  <si>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</si>
  <si>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</si>
  <si>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</si>
  <si>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</si>
  <si>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</si>
  <si>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</si>
  <si>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</si>
  <si>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</si>
  <si>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</si>
  <si>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</si>
  <si>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</si>
  <si>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</si>
  <si>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</si>
  <si>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</si>
  <si>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</si>
  <si>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</si>
  <si>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</si>
  <si>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</si>
  <si>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</si>
  <si>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</si>
  <si>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</si>
  <si>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</si>
  <si>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</si>
  <si>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</si>
  <si>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</si>
  <si>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</si>
  <si>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</si>
  <si>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</si>
  <si>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</si>
  <si>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</si>
  <si>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</si>
  <si>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</si>
  <si>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</si>
  <si>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</si>
  <si>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</si>
  <si>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</si>
  <si>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</si>
  <si>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</si>
  <si>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</si>
  <si>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</si>
  <si>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</si>
  <si>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</si>
  <si>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</si>
  <si>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</si>
  <si>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</si>
  <si>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</si>
  <si>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</si>
  <si>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</si>
  <si>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</si>
  <si>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</si>
  <si>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</si>
  <si>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</si>
  <si>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</si>
  <si>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</si>
  <si>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</si>
  <si>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</si>
  <si>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</si>
  <si>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</si>
  <si>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</si>
  <si>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</si>
  <si>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</si>
  <si>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</si>
  <si>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</si>
  <si>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</si>
  <si>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</si>
  <si>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</si>
  <si>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</si>
  <si>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</si>
  <si>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</si>
  <si>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</si>
  <si>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</si>
  <si>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</si>
  <si>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</si>
  <si>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</si>
  <si>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</si>
  <si>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</si>
  <si>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</si>
  <si>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</si>
  <si>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</si>
  <si>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</si>
  <si>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</si>
  <si>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</si>
  <si>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</si>
  <si>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</si>
  <si>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</si>
  <si>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</si>
  <si>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</si>
  <si>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</si>
  <si>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</si>
  <si>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</si>
  <si>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</si>
  <si>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</si>
  <si>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</si>
  <si>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</si>
  <si>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</si>
  <si>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</si>
  <si>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</si>
  <si>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</si>
  <si>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</si>
  <si>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</si>
  <si>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</si>
  <si>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</si>
  <si>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</si>
  <si>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</si>
  <si>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</si>
  <si>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</si>
  <si>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</si>
  <si>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</si>
  <si>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</si>
  <si>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</si>
  <si>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</si>
  <si>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</si>
  <si>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</si>
  <si>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</si>
  <si>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</si>
  <si>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</si>
  <si>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</si>
  <si>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</si>
  <si>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</si>
  <si>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</si>
  <si>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</si>
  <si>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</si>
  <si>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</si>
  <si>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</si>
  <si>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</si>
  <si>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</si>
  <si>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</si>
  <si>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</si>
  <si>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</si>
  <si>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</si>
  <si>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</si>
  <si>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</si>
  <si>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</si>
  <si>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</si>
  <si>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</si>
  <si>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</si>
  <si>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</si>
  <si>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</si>
  <si>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</si>
  <si>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</si>
  <si>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</si>
  <si>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</si>
  <si>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</si>
  <si>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</si>
  <si>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</si>
  <si>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</si>
  <si>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</si>
  <si>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</si>
  <si>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</si>
  <si>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</si>
  <si>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</si>
  <si>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</si>
  <si>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</si>
  <si>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</si>
  <si>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</si>
  <si>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</si>
  <si>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</si>
  <si>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</si>
  <si>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</si>
  <si>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</si>
  <si>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</si>
  <si>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</si>
  <si>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</si>
  <si>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</si>
  <si>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</si>
  <si>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</si>
  <si>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</si>
  <si>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</si>
  <si>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</si>
  <si>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</si>
  <si>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</si>
  <si>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</si>
  <si>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</si>
  <si>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</si>
  <si>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</si>
  <si>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</si>
  <si>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</si>
  <si>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</si>
  <si>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</si>
  <si>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</si>
  <si>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</si>
  <si>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</si>
  <si>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</si>
  <si>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</si>
  <si>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</si>
  <si>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</si>
  <si>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</si>
  <si>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</si>
  <si>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</si>
  <si>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</si>
  <si>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</si>
  <si>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</si>
  <si>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</si>
  <si>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</si>
  <si>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</si>
  <si>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</si>
  <si>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</si>
  <si>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</si>
  <si>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</si>
  <si>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</si>
  <si>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</si>
  <si>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</si>
  <si>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</si>
  <si>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</si>
  <si>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</si>
  <si>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</si>
  <si>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</si>
  <si>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</si>
  <si>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</si>
  <si>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</si>
  <si>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</si>
  <si>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</si>
  <si>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</si>
  <si>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</si>
  <si>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</si>
  <si>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</si>
  <si>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</si>
  <si>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</si>
  <si>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</si>
  <si>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</si>
  <si>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</si>
  <si>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</si>
  <si>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</si>
  <si>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</si>
  <si>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</si>
  <si>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</si>
  <si>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</si>
  <si>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</si>
  <si>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</si>
  <si>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</si>
  <si>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</si>
  <si>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</si>
  <si>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</si>
  <si>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</si>
  <si>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</si>
  <si>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</si>
  <si>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</si>
  <si>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</si>
  <si>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</si>
  <si>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</si>
  <si>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</si>
  <si>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</si>
  <si>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</si>
  <si>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</si>
  <si>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</si>
  <si>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</si>
  <si>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</si>
  <si>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</si>
  <si>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</si>
  <si>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</si>
  <si>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</si>
  <si>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</si>
  <si>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</si>
  <si>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</si>
  <si>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</si>
  <si>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</si>
  <si>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</si>
  <si>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</si>
  <si>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</si>
  <si>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</si>
  <si>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</si>
  <si>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</si>
  <si>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</si>
  <si>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</si>
  <si>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</si>
  <si>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</si>
  <si>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</si>
  <si>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</si>
  <si>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</si>
  <si>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</si>
  <si>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</si>
  <si>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</si>
  <si>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</si>
  <si>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</si>
  <si>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</si>
  <si>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</si>
  <si>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</si>
  <si>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</si>
  <si>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</si>
  <si>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</si>
  <si>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</si>
  <si>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</si>
  <si>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</si>
  <si>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</si>
  <si>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</si>
  <si>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</si>
  <si>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</si>
  <si>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</si>
  <si>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</si>
  <si>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</si>
  <si>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</si>
  <si>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</si>
  <si>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</si>
  <si>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</si>
  <si>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</si>
  <si>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</si>
  <si>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</si>
  <si>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</si>
  <si>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</si>
  <si>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</si>
  <si>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</si>
  <si>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</si>
  <si>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</si>
  <si>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</si>
  <si>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</si>
  <si>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</si>
  <si>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</si>
  <si>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</si>
  <si>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</si>
  <si>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</si>
  <si>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</si>
  <si>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</si>
  <si>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</si>
  <si>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</si>
  <si>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</si>
  <si>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</si>
  <si>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</si>
  <si>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</si>
  <si>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</si>
  <si>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</si>
  <si>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</si>
  <si>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</si>
  <si>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</si>
  <si>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</si>
  <si>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</si>
  <si>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</si>
  <si>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</si>
  <si>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</si>
  <si>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</si>
  <si>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</si>
  <si>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</si>
  <si>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</si>
  <si>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</si>
  <si>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</si>
  <si>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</si>
  <si>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</si>
  <si>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</si>
  <si>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</si>
  <si>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</si>
  <si>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</si>
  <si>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</si>
  <si>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</si>
  <si>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</si>
  <si>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</si>
  <si>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</si>
  <si>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</si>
  <si>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</si>
  <si>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</si>
  <si>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</si>
  <si>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</si>
  <si>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</si>
  <si>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</si>
  <si>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</si>
  <si>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</si>
  <si>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</si>
  <si>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</si>
  <si>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</si>
  <si>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</si>
  <si>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</si>
  <si>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</si>
  <si>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</si>
  <si>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</si>
  <si>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</si>
  <si>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</si>
  <si>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</si>
  <si>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</si>
  <si>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</si>
  <si>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</si>
  <si>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</si>
  <si>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</si>
  <si>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</si>
  <si>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</si>
  <si>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</si>
  <si>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</si>
  <si>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</si>
  <si>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</si>
  <si>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</si>
  <si>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</si>
  <si>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</si>
  <si>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</si>
  <si>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</si>
  <si>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</si>
  <si>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</si>
  <si>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</si>
  <si>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</si>
  <si>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</si>
  <si>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</si>
  <si>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</si>
  <si>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</si>
  <si>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</si>
  <si>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</si>
  <si>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</si>
  <si>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</si>
  <si>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</si>
  <si>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</si>
  <si>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</si>
  <si>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</si>
  <si>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</si>
  <si>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</si>
  <si>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</si>
  <si>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</si>
  <si>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</si>
  <si>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</si>
  <si>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</si>
  <si>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</si>
  <si>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</si>
  <si>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</si>
  <si>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</si>
  <si>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</si>
  <si>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</si>
  <si>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</si>
  <si>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</si>
  <si>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</si>
  <si>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</si>
  <si>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</si>
  <si>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</si>
  <si>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</si>
  <si>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</si>
  <si>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</si>
  <si>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</si>
  <si>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</si>
  <si>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</si>
  <si>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</si>
  <si>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</si>
  <si>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</si>
  <si>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</si>
  <si>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</si>
  <si>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</si>
  <si>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</si>
  <si>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</si>
  <si>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</si>
  <si>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</si>
  <si>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</si>
  <si>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</si>
  <si>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</si>
  <si>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</si>
  <si>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</si>
  <si>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</si>
  <si>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</si>
  <si>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</si>
  <si>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</si>
  <si>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</si>
  <si>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</si>
  <si>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</si>
  <si>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</si>
  <si>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</si>
  <si>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</si>
  <si>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</si>
  <si>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</si>
  <si>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</si>
  <si>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</si>
  <si>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</si>
  <si>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</si>
  <si>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</si>
  <si>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</si>
  <si>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</si>
  <si>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</si>
  <si>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</si>
  <si>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</si>
  <si>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</si>
  <si>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</si>
  <si>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</si>
  <si>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</si>
  <si>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</si>
  <si>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</si>
  <si>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</si>
  <si>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</si>
  <si>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</si>
  <si>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</si>
  <si>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</si>
  <si>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</si>
  <si>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</si>
  <si>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</si>
  <si>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</si>
  <si>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</si>
  <si>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</si>
  <si>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</si>
  <si>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</si>
  <si>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</si>
  <si>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</si>
  <si>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</si>
  <si>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</si>
  <si>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</si>
  <si>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</si>
  <si>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</si>
  <si>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</si>
  <si>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</si>
  <si>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</si>
  <si>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</si>
  <si>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</si>
  <si>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</si>
  <si>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</si>
  <si>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</si>
  <si>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</si>
  <si>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</si>
  <si>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</si>
  <si>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</si>
  <si>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</si>
  <si>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</si>
  <si>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</si>
  <si>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</si>
  <si>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</si>
  <si>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</si>
  <si>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</si>
  <si>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</si>
  <si>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</si>
  <si>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</si>
  <si>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</si>
  <si>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</si>
  <si>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</si>
  <si>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</si>
  <si>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</si>
  <si>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</si>
  <si>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</si>
  <si>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</si>
  <si>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</si>
  <si>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</si>
  <si>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</si>
  <si>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</si>
  <si>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</si>
  <si>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</si>
  <si>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</si>
  <si>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</si>
  <si>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</si>
  <si>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</si>
  <si>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</si>
  <si>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</si>
  <si>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</si>
  <si>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</si>
  <si>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</si>
  <si>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</si>
  <si>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</si>
  <si>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</si>
  <si>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</si>
  <si>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</si>
  <si>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</si>
  <si>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</si>
  <si>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</si>
  <si>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</si>
  <si>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</si>
  <si>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</si>
  <si>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</si>
  <si>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</si>
  <si>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</si>
  <si>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</si>
  <si>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</si>
  <si>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</si>
  <si>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</si>
  <si>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</si>
  <si>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</si>
  <si>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</si>
  <si>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</si>
  <si>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</si>
  <si>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</si>
  <si>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</si>
  <si>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</si>
  <si>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</si>
  <si>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</si>
  <si>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</si>
  <si>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</si>
  <si>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</si>
  <si>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</si>
  <si>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</si>
  <si>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</si>
  <si>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</si>
  <si>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</si>
  <si>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</si>
  <si>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</si>
  <si>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</si>
  <si>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</si>
  <si>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</si>
  <si>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</si>
  <si>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</si>
  <si>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</si>
  <si>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</si>
  <si>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</si>
  <si>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</si>
  <si>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</si>
  <si>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</si>
  <si>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</si>
  <si>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</si>
  <si>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</si>
  <si>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</si>
  <si>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</si>
  <si>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</si>
  <si>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</si>
  <si>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</si>
  <si>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</si>
  <si>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</si>
  <si>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</si>
  <si>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</si>
  <si>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</si>
  <si>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</si>
  <si>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</si>
  <si>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</si>
  <si>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</si>
  <si>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</si>
  <si>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</si>
  <si>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</si>
  <si>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</si>
  <si>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</si>
  <si>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</si>
  <si>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</si>
  <si>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</si>
  <si>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</si>
  <si>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</si>
  <si>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</si>
  <si>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</si>
  <si>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</si>
  <si>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</si>
  <si>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</si>
  <si>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</si>
  <si>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</si>
  <si>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</si>
  <si>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</si>
  <si>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</si>
  <si>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</si>
  <si>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</si>
  <si>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</si>
  <si>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</si>
  <si>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</si>
  <si>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</si>
  <si>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</si>
  <si>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</si>
  <si>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</si>
  <si>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</si>
  <si>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</si>
  <si>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</si>
  <si>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</si>
  <si>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</si>
  <si>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</si>
  <si>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</si>
  <si>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</si>
  <si>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</si>
  <si>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</si>
  <si>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</si>
  <si>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</si>
  <si>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</si>
  <si>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</si>
  <si>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</si>
  <si>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</si>
  <si>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</si>
  <si>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</si>
  <si>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</si>
  <si>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</si>
  <si>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</si>
  <si>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</si>
  <si>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</si>
  <si>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</si>
  <si>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</si>
  <si>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</si>
  <si>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</si>
  <si>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</si>
  <si>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</si>
  <si>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</si>
  <si>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</si>
  <si>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</si>
  <si>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</si>
  <si>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</si>
  <si>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</si>
  <si>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</si>
  <si>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</si>
  <si>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</si>
  <si>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</si>
  <si>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</si>
  <si>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</si>
  <si>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</si>
  <si>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</si>
  <si>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</si>
  <si>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</si>
  <si>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</si>
  <si>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</si>
  <si>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</si>
  <si>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</si>
  <si>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</si>
  <si>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</si>
  <si>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</si>
  <si>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</si>
  <si>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</si>
  <si>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</si>
  <si>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</si>
  <si>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</si>
  <si>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</si>
  <si>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</si>
  <si>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</si>
  <si>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</si>
  <si>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</si>
  <si>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</si>
  <si>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</si>
  <si>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</si>
  <si>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</si>
  <si>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</si>
  <si>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</si>
  <si>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</si>
  <si>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</si>
  <si>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</si>
  <si>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</si>
  <si>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</si>
  <si>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</si>
  <si>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</si>
  <si>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</si>
  <si>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</si>
  <si>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</si>
  <si>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</si>
  <si>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</si>
  <si>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</si>
  <si>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</si>
  <si>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</si>
  <si>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</si>
  <si>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</si>
  <si>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</si>
  <si>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</si>
  <si>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</si>
  <si>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</si>
  <si>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</si>
  <si>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</si>
  <si>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</si>
  <si>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</si>
  <si>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</si>
  <si>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</si>
  <si>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</si>
  <si>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</si>
  <si>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</si>
  <si>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</si>
  <si>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</si>
  <si>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</si>
  <si>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</si>
  <si>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</si>
  <si>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</si>
  <si>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</si>
  <si>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</si>
  <si>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</si>
  <si>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</si>
  <si>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</si>
  <si>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</si>
  <si>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</si>
  <si>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</si>
  <si>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</si>
  <si>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</si>
  <si>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</si>
  <si>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</si>
  <si>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</si>
  <si>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</si>
  <si>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</si>
  <si>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</si>
  <si>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</si>
  <si>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</si>
  <si>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</si>
  <si>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</si>
  <si>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</si>
  <si>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</si>
  <si>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</si>
  <si>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</si>
  <si>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</si>
  <si>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</si>
  <si>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</si>
  <si>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</si>
  <si>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</si>
  <si>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</si>
  <si>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</si>
  <si>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</si>
  <si>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</si>
  <si>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</si>
  <si>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</si>
  <si>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</si>
  <si>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</si>
  <si>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</si>
  <si>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</si>
  <si>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</si>
  <si>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</si>
  <si>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</si>
  <si>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</si>
  <si>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</si>
  <si>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</si>
  <si>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</si>
  <si>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</si>
  <si>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</si>
  <si>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</si>
  <si>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</si>
  <si>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</si>
  <si>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</si>
  <si>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</si>
  <si>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</si>
  <si>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</si>
  <si>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</si>
  <si>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</si>
  <si>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</si>
  <si>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</si>
  <si>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</si>
  <si>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</si>
  <si>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</si>
  <si>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</si>
  <si>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</si>
  <si>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</si>
  <si>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</si>
  <si>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</si>
  <si>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</si>
  <si>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</si>
  <si>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</si>
  <si>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</si>
  <si>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</si>
  <si>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</si>
  <si>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</si>
  <si>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</si>
  <si>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</si>
  <si>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</si>
  <si>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</si>
  <si>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</si>
  <si>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</si>
  <si>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</si>
  <si>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</si>
  <si>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</si>
  <si>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</si>
  <si>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</si>
  <si>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</si>
  <si>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</si>
  <si>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</si>
  <si>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</si>
  <si>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</si>
  <si>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</si>
  <si>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</si>
  <si>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</si>
  <si>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</si>
  <si>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</si>
  <si>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</si>
  <si>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</si>
  <si>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</si>
  <si>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</si>
  <si>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</si>
  <si>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</si>
  <si>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</si>
  <si>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</si>
  <si>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</si>
  <si>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</si>
  <si>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</si>
  <si>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</si>
  <si>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</si>
  <si>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</si>
  <si>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</si>
  <si>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</si>
  <si>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</si>
  <si>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</si>
  <si>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</si>
  <si>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</si>
  <si>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</si>
  <si>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</si>
  <si>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</si>
  <si>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</si>
  <si>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</si>
  <si>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</si>
  <si>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</si>
  <si>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</si>
  <si>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</si>
  <si>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</si>
  <si>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</si>
  <si>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</si>
  <si>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</si>
  <si>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</si>
  <si>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</si>
  <si>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</si>
  <si>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</si>
  <si>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</si>
  <si>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</si>
  <si>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</si>
  <si>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</si>
  <si>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</si>
  <si>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</si>
  <si>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</si>
  <si>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</si>
  <si>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</si>
  <si>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</si>
  <si>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</si>
  <si>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</si>
  <si>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</si>
  <si>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</si>
  <si>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</si>
  <si>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</si>
  <si>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</si>
  <si>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</si>
  <si>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</si>
  <si>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</si>
  <si>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</si>
  <si>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</si>
  <si>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</si>
  <si>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</si>
  <si>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</si>
  <si>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</si>
  <si>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</si>
  <si>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</si>
  <si>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</si>
  <si>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</si>
  <si>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</si>
  <si>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</si>
  <si>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</si>
  <si>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</si>
  <si>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</si>
  <si>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</si>
  <si>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</si>
  <si>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</si>
  <si>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</si>
  <si>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</si>
  <si>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</si>
  <si>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</si>
  <si>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</si>
  <si>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</si>
  <si>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</si>
  <si>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</si>
  <si>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</si>
  <si>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</si>
  <si>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</si>
  <si>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</si>
  <si>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</si>
  <si>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</si>
  <si>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</si>
  <si>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</si>
  <si>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</si>
  <si>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</si>
  <si>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</si>
  <si>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</si>
  <si>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</si>
  <si>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</si>
  <si>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</si>
  <si>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</si>
  <si>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</si>
  <si>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</si>
  <si>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</si>
  <si>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</si>
  <si>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</si>
  <si>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</si>
  <si>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</si>
  <si>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</si>
  <si>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</si>
  <si>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</si>
  <si>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</si>
  <si>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</si>
  <si>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</si>
  <si>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</si>
  <si>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</si>
  <si>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</si>
  <si>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</si>
  <si>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</si>
  <si>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</si>
  <si>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</si>
  <si>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</si>
  <si>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</si>
  <si>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</si>
  <si>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</si>
  <si>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</si>
  <si>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</si>
  <si>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</si>
  <si>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</si>
  <si>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</si>
  <si>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</si>
  <si>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</si>
  <si>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</si>
  <si>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</si>
  <si>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</si>
  <si>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</si>
  <si>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</si>
  <si>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</si>
  <si>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</si>
  <si>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</si>
  <si>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</si>
  <si>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</si>
  <si>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</si>
  <si>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</si>
  <si>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</si>
  <si>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</si>
  <si>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</si>
  <si>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</si>
  <si>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</si>
  <si>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</si>
  <si>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</si>
  <si>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</si>
  <si>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</si>
  <si>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</si>
  <si>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</si>
  <si>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</si>
  <si>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</si>
  <si>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</si>
  <si>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</si>
  <si>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</si>
  <si>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</si>
  <si>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</si>
  <si>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</si>
  <si>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</si>
  <si>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</si>
  <si>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</si>
  <si>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</si>
  <si>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</si>
  <si>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</si>
  <si>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</si>
  <si>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</si>
  <si>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</si>
  <si>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</si>
  <si>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</si>
  <si>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</si>
  <si>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</si>
  <si>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</si>
  <si>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</si>
  <si>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</si>
  <si>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</si>
  <si>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</si>
  <si>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</si>
  <si>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</si>
  <si>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</si>
  <si>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</si>
  <si>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</si>
  <si>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</si>
  <si>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</si>
  <si>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</si>
  <si>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</si>
  <si>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</si>
  <si>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</si>
  <si>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</si>
  <si>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</si>
  <si>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</si>
  <si>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</si>
  <si>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</si>
  <si>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</si>
  <si>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</si>
  <si>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</si>
  <si>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</si>
  <si>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</si>
  <si>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</si>
  <si>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</si>
  <si>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</si>
  <si>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</si>
  <si>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</si>
  <si>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</si>
  <si>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</si>
  <si>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</si>
  <si>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</si>
  <si>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</si>
  <si>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</si>
  <si>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</si>
  <si>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</si>
  <si>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</si>
  <si>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</si>
  <si>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</si>
  <si>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</si>
  <si>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</si>
  <si>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</si>
  <si>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</si>
  <si>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</si>
  <si>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</si>
  <si>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</si>
  <si>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</si>
  <si>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</si>
  <si>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</si>
  <si>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</si>
  <si>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</si>
  <si>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</si>
  <si>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</si>
  <si>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</si>
  <si>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</si>
  <si>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</si>
  <si>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</si>
  <si>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</si>
  <si>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</si>
  <si>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</si>
  <si>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</si>
  <si>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</si>
  <si>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</si>
  <si>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</si>
  <si>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</si>
  <si>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</si>
  <si>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</si>
  <si>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</si>
  <si>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</si>
  <si>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</si>
  <si>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</si>
  <si>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</si>
  <si>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</si>
  <si>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</si>
  <si>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</si>
  <si>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</si>
  <si>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</si>
  <si>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</si>
  <si>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</si>
  <si>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</si>
  <si>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</si>
  <si>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</si>
  <si>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</si>
  <si>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</si>
  <si>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</si>
  <si>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</si>
  <si>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</si>
  <si>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</si>
  <si>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</si>
  <si>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</si>
  <si>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</si>
  <si>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</si>
  <si>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</si>
  <si>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</si>
  <si>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</si>
  <si>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</si>
  <si>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</si>
  <si>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</si>
  <si>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</si>
  <si>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</si>
  <si>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</si>
  <si>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</si>
  <si>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</si>
  <si>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</si>
  <si>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</si>
  <si>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</si>
  <si>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</si>
  <si>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</si>
  <si>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</si>
  <si>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</si>
  <si>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</si>
  <si>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</si>
  <si>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</si>
  <si>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</si>
  <si>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</si>
  <si>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</si>
  <si>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</si>
  <si>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</si>
  <si>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</si>
  <si>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</si>
  <si>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</si>
  <si>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</si>
  <si>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</si>
  <si>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</si>
  <si>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</si>
  <si>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</si>
  <si>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</si>
  <si>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</si>
  <si>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</si>
  <si>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</si>
  <si>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</si>
  <si>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</si>
  <si>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</si>
  <si>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</si>
  <si>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</si>
  <si>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</si>
  <si>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</si>
  <si>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</si>
  <si>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</si>
  <si>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</si>
  <si>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</si>
  <si>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</si>
  <si>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</si>
  <si>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</si>
  <si>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</si>
  <si>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</si>
  <si>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</si>
  <si>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</si>
  <si>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</si>
  <si>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</si>
  <si>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</si>
  <si>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</si>
  <si>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</si>
  <si>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</si>
  <si>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</si>
  <si>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</si>
  <si>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</si>
  <si>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</si>
  <si>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</si>
  <si>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</si>
  <si>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</si>
  <si>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</si>
  <si>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</si>
  <si>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</si>
  <si>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</si>
  <si>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</si>
  <si>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</si>
  <si>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</si>
  <si>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</si>
  <si>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</si>
  <si>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</si>
  <si>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</si>
  <si>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</si>
  <si>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</si>
  <si>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</si>
  <si>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</si>
  <si>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</si>
  <si>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</si>
  <si>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</si>
  <si>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</si>
  <si>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</si>
  <si>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</si>
  <si>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</si>
  <si>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</si>
  <si>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</si>
  <si>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</si>
  <si>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</si>
  <si>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</si>
  <si>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</si>
  <si>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</si>
  <si>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</si>
  <si>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</si>
  <si>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</si>
  <si>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</si>
  <si>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</si>
  <si>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</si>
  <si>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</si>
  <si>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</si>
  <si>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</si>
  <si>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</si>
  <si>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</si>
  <si>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</si>
  <si>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</si>
  <si>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</si>
  <si>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</si>
  <si>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</si>
  <si>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</si>
  <si>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</si>
  <si>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</si>
  <si>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</si>
  <si>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</si>
  <si>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</si>
  <si>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</si>
  <si>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</si>
  <si>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</si>
  <si>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</si>
  <si>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</si>
  <si>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</si>
  <si>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</si>
  <si>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</si>
  <si>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</si>
  <si>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</si>
  <si>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</si>
  <si>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</si>
  <si>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</si>
  <si>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</si>
  <si>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</si>
  <si>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</si>
  <si>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</si>
  <si>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</si>
  <si>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</si>
  <si>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</si>
  <si>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</si>
  <si>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</si>
  <si>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</si>
  <si>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</si>
  <si>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</si>
  <si>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</si>
  <si>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</si>
  <si>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</si>
  <si>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</si>
  <si>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</si>
  <si>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</si>
  <si>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</si>
  <si>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</si>
  <si>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</si>
  <si>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</si>
  <si>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</si>
  <si>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</si>
  <si>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</si>
  <si>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</si>
  <si>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</si>
  <si>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</si>
  <si>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</si>
  <si>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</si>
  <si>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</si>
  <si>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</si>
  <si>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</si>
  <si>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</si>
  <si>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</si>
  <si>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</si>
  <si>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</si>
  <si>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</si>
  <si>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</si>
  <si>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</si>
  <si>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</si>
  <si>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</si>
  <si>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</si>
  <si>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</si>
  <si>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</si>
  <si>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</si>
  <si>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</si>
  <si>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</si>
  <si>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</si>
  <si>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</si>
  <si>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</si>
  <si>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</si>
  <si>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</si>
  <si>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</si>
  <si>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</si>
  <si>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</si>
  <si>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</si>
  <si>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</si>
  <si>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</si>
  <si>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</si>
  <si>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</si>
  <si>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</si>
  <si>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</si>
  <si>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</si>
  <si>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</si>
  <si>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</si>
  <si>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</si>
  <si>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</si>
  <si>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</si>
  <si>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</si>
  <si>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</si>
  <si>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</si>
  <si>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</si>
  <si>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</si>
  <si>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</si>
  <si>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</si>
  <si>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</si>
  <si>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</si>
  <si>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</si>
  <si>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</si>
  <si>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</si>
  <si>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</si>
  <si>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</si>
  <si>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</si>
  <si>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</si>
  <si>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</si>
  <si>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</si>
  <si>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</si>
  <si>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</si>
  <si>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</si>
  <si>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</si>
  <si>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</si>
  <si>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</si>
  <si>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</si>
  <si>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</si>
  <si>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</si>
  <si>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</si>
  <si>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</si>
  <si>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</si>
  <si>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</si>
  <si>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</si>
  <si>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</si>
  <si>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</si>
  <si>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</si>
  <si>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</si>
  <si>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</si>
  <si>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</si>
  <si>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</si>
  <si>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</si>
  <si>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</si>
  <si>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</si>
  <si>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</si>
  <si>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</si>
  <si>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</si>
  <si>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</si>
  <si>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</si>
  <si>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</si>
  <si>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</si>
  <si>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</si>
  <si>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</si>
  <si>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</si>
  <si>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</si>
  <si>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</si>
  <si>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</si>
  <si>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</si>
  <si>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</si>
  <si>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</si>
  <si>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</si>
  <si>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</si>
  <si>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</si>
  <si>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</si>
  <si>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</si>
  <si>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</si>
  <si>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</si>
  <si>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</si>
  <si>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</si>
  <si>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</si>
  <si>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</si>
  <si>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</si>
  <si>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</si>
  <si>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</si>
  <si>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</si>
  <si>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</si>
  <si>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</si>
  <si>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</si>
  <si>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</si>
  <si>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</si>
  <si>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</si>
  <si>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</si>
  <si>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</si>
  <si>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</si>
  <si>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</si>
  <si>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</si>
  <si>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</si>
  <si>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</si>
  <si>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</si>
  <si>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</si>
  <si>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</si>
  <si>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</si>
  <si>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</si>
  <si>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</si>
  <si>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</si>
  <si>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</si>
  <si>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</si>
  <si>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</si>
  <si>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</si>
  <si>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</si>
  <si>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</si>
  <si>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</si>
  <si>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</si>
  <si>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</si>
  <si>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</si>
  <si>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</si>
  <si>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</si>
  <si>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</si>
  <si>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</si>
  <si>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</si>
  <si>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</si>
  <si>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</si>
  <si>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</si>
  <si>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</si>
  <si>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</si>
  <si>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</si>
  <si>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</si>
  <si>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</si>
  <si>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</si>
  <si>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</si>
  <si>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</si>
  <si>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</si>
  <si>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</si>
  <si>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</si>
  <si>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</si>
  <si>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</si>
  <si>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</si>
  <si>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</si>
  <si>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</si>
  <si>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</si>
  <si>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</si>
  <si>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</si>
  <si>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</si>
  <si>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</si>
  <si>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</si>
  <si>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</si>
  <si>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</si>
  <si>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</si>
  <si>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</si>
  <si>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</si>
  <si>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</si>
  <si>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</si>
  <si>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</si>
  <si>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</si>
  <si>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</si>
  <si>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</si>
  <si>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</si>
  <si>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</si>
  <si>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</si>
  <si>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</si>
  <si>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</si>
  <si>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</si>
  <si>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</si>
  <si>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</si>
  <si>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</si>
  <si>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</si>
  <si>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</si>
  <si>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</si>
  <si>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</si>
  <si>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</si>
  <si>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</si>
  <si>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</si>
  <si>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</si>
  <si>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</si>
  <si>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</si>
  <si>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</si>
  <si>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</si>
  <si>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</si>
  <si>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</si>
  <si>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</si>
  <si>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</si>
  <si>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</si>
  <si>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</si>
  <si>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</si>
  <si>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</si>
  <si>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</si>
  <si>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</si>
  <si>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</si>
  <si>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</si>
  <si>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</si>
  <si>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</si>
  <si>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</si>
  <si>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</si>
  <si>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</si>
  <si>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</si>
  <si>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</si>
  <si>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</si>
  <si>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</si>
  <si>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</si>
  <si>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</si>
  <si>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</si>
  <si>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</si>
  <si>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</si>
  <si>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</si>
  <si>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</si>
  <si>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</si>
  <si>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</si>
  <si>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</si>
  <si>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</si>
  <si>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</si>
  <si>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</si>
  <si>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</si>
  <si>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</si>
  <si>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</si>
  <si>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</si>
  <si>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</si>
  <si>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</si>
  <si>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</si>
  <si>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</si>
  <si>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</si>
  <si>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</si>
  <si>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</si>
  <si>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</si>
  <si>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</si>
  <si>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</si>
  <si>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</si>
  <si>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</si>
  <si>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</si>
  <si>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</si>
  <si>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</si>
  <si>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</si>
  <si>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</si>
  <si>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</si>
  <si>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</si>
  <si>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</si>
  <si>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</si>
  <si>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</si>
  <si>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</si>
  <si>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</si>
  <si>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</si>
  <si>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</si>
  <si>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</si>
  <si>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</si>
  <si>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</si>
  <si>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</si>
  <si>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</si>
  <si>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</si>
  <si>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</si>
  <si>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</si>
  <si>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</si>
  <si>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</si>
  <si>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</si>
  <si>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</si>
  <si>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</si>
  <si>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</si>
  <si>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</si>
  <si>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</si>
  <si>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</si>
  <si>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</si>
  <si>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</si>
  <si>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</si>
  <si>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</si>
  <si>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</si>
  <si>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</si>
  <si>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</si>
  <si>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</si>
  <si>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</si>
  <si>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</si>
  <si>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</si>
  <si>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</si>
  <si>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</si>
  <si>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</si>
  <si>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</si>
  <si>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</si>
  <si>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</si>
  <si>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</si>
  <si>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</si>
  <si>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</si>
  <si>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</si>
  <si>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</si>
  <si>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</si>
  <si>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</si>
  <si>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</si>
  <si>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</si>
  <si>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</si>
  <si>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</si>
  <si>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</si>
  <si>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</si>
  <si>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</si>
  <si>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</si>
  <si>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</si>
  <si>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</si>
  <si>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</si>
  <si>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</si>
  <si>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</si>
  <si>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</si>
  <si>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</si>
  <si>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</si>
  <si>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</si>
  <si>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</si>
  <si>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</si>
  <si>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</si>
  <si>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</si>
  <si>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</si>
  <si>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</si>
  <si>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</si>
  <si>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</si>
  <si>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</si>
  <si>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</si>
  <si>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</si>
  <si>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</si>
  <si>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</si>
  <si>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</si>
  <si>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</si>
  <si>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</si>
  <si>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</si>
  <si>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</si>
  <si>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</si>
  <si>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</si>
  <si>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</si>
  <si>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</si>
  <si>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</si>
  <si>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</si>
  <si>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</si>
  <si>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</si>
  <si>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</si>
  <si>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</si>
  <si>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</si>
  <si>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</si>
  <si>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</si>
  <si>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</si>
  <si>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</si>
  <si>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</si>
  <si>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</si>
  <si>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</si>
  <si>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</si>
  <si>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</si>
  <si>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</si>
  <si>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</si>
  <si>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</si>
  <si>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</si>
  <si>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</si>
  <si>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</si>
  <si>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</si>
  <si>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</si>
  <si>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</si>
  <si>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</si>
  <si>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</si>
  <si>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</si>
  <si>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</si>
  <si>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</si>
  <si>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</si>
  <si>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</si>
  <si>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</si>
  <si>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</si>
  <si>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</si>
  <si>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</si>
  <si>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</si>
  <si>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</si>
  <si>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</si>
  <si>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</si>
  <si>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</si>
  <si>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</si>
  <si>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</si>
  <si>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</si>
  <si>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</si>
  <si>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</si>
  <si>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</si>
  <si>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</si>
  <si>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</si>
  <si>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</si>
  <si>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</si>
  <si>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</si>
  <si>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</si>
  <si>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</si>
  <si>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</si>
  <si>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</si>
  <si>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</si>
  <si>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</si>
  <si>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</si>
  <si>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</si>
  <si>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</si>
  <si>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</si>
  <si>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</si>
  <si>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</si>
  <si>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</si>
  <si>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</si>
  <si>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</si>
  <si>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</si>
  <si>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</si>
  <si>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</si>
  <si>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</si>
  <si>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</si>
  <si>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</si>
  <si>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</si>
  <si>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</si>
  <si>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</si>
  <si>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</si>
  <si>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</si>
  <si>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</si>
  <si>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</si>
  <si>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</si>
  <si>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</si>
  <si>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</si>
  <si>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</si>
  <si>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</si>
  <si>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</si>
  <si>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</si>
  <si>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</si>
  <si>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</si>
  <si>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</si>
  <si>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</si>
  <si>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</si>
  <si>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</si>
  <si>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</si>
  <si>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</si>
  <si>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</si>
  <si>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</si>
  <si>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</si>
  <si>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</si>
  <si>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</si>
  <si>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</si>
  <si>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</si>
  <si>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</si>
  <si>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</si>
  <si>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</si>
  <si>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</si>
  <si>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</si>
  <si>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</si>
  <si>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</si>
  <si>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</si>
  <si>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</si>
  <si>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</si>
  <si>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</si>
  <si>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</si>
  <si>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</si>
  <si>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</si>
  <si>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</si>
  <si>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</si>
  <si>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</si>
  <si>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</si>
  <si>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</si>
  <si>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</si>
  <si>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</si>
  <si>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</si>
  <si>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</si>
  <si>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</si>
  <si>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</si>
  <si>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</si>
  <si>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</si>
  <si>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</si>
  <si>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</si>
  <si>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</si>
  <si>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</si>
  <si>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</si>
  <si>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</si>
  <si>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</si>
  <si>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</si>
  <si>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</si>
  <si>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</si>
  <si>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</si>
  <si>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</si>
  <si>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</si>
  <si>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</si>
  <si>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</si>
  <si>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</si>
  <si>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</si>
  <si>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</si>
  <si>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</si>
  <si>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</si>
  <si>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</si>
  <si>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</si>
  <si>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</si>
  <si>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</si>
  <si>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</si>
  <si>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</si>
  <si>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</si>
  <si>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</si>
  <si>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</si>
  <si>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</si>
  <si>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</si>
  <si>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</si>
  <si>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</si>
  <si>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</si>
  <si>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</si>
  <si>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</si>
  <si>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</si>
  <si>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</si>
  <si>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</si>
  <si>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</si>
  <si>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</si>
  <si>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</si>
  <si>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</si>
  <si>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</si>
  <si>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</si>
  <si>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</si>
  <si>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</si>
  <si>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</si>
  <si>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</si>
  <si>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</si>
  <si>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</si>
  <si>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</si>
  <si>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</si>
  <si>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</si>
  <si>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</si>
  <si>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</si>
  <si>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</si>
  <si>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</si>
  <si>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</si>
  <si>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</si>
  <si>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</si>
  <si>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</si>
  <si>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</si>
  <si>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</si>
  <si>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</si>
  <si>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</si>
  <si>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</si>
  <si>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</si>
  <si>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</si>
  <si>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</si>
  <si>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</si>
  <si>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</si>
  <si>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</si>
  <si>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</si>
  <si>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</si>
  <si>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</si>
  <si>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</si>
  <si>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</si>
  <si>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</si>
  <si>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</si>
  <si>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</si>
  <si>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</si>
  <si>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</si>
  <si>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</si>
  <si>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</si>
  <si>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</si>
  <si>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</si>
  <si>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</si>
  <si>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</si>
  <si>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</si>
  <si>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</si>
  <si>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</si>
  <si>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</si>
  <si>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</si>
  <si>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</si>
  <si>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</si>
  <si>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</si>
  <si>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</si>
  <si>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</si>
  <si>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</si>
  <si>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</si>
  <si>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</si>
  <si>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</si>
  <si>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</si>
  <si>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</si>
  <si>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</si>
  <si>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</si>
  <si>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</si>
  <si>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</si>
  <si>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</si>
  <si>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</si>
  <si>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</si>
  <si>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</si>
  <si>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</si>
  <si>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</si>
  <si>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</si>
  <si>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</si>
  <si>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</si>
  <si>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</si>
  <si>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</si>
  <si>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</si>
  <si>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</si>
  <si>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</si>
  <si>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</si>
  <si>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</si>
  <si>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</si>
  <si>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</si>
  <si>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</si>
  <si>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</si>
  <si>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</si>
  <si>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</si>
  <si>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</si>
  <si>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</si>
  <si>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</si>
  <si>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</si>
  <si>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</si>
  <si>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</si>
  <si>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</si>
  <si>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</si>
  <si>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</si>
  <si>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</si>
  <si>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</si>
  <si>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</si>
  <si>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</si>
  <si>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</si>
  <si>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</si>
  <si>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</si>
  <si>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</si>
  <si>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</si>
  <si>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</si>
  <si>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</si>
  <si>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</si>
  <si>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</si>
  <si>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</si>
  <si>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</si>
  <si>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</si>
  <si>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</si>
  <si>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</si>
  <si>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</si>
  <si>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</si>
  <si>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</si>
  <si>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</si>
  <si>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</si>
  <si>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</si>
  <si>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</si>
  <si>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</si>
  <si>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</si>
  <si>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</si>
  <si>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</si>
  <si>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</si>
  <si>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</si>
  <si>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</si>
  <si>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</si>
  <si>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</si>
  <si>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</si>
  <si>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</si>
  <si>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</si>
  <si>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</si>
  <si>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</si>
  <si>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</si>
  <si>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</si>
  <si>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</si>
  <si>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</si>
  <si>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</si>
  <si>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</si>
  <si>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</si>
  <si>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</si>
  <si>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</si>
  <si>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</si>
  <si>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</si>
  <si>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</si>
  <si>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</si>
  <si>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</si>
  <si>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</si>
  <si>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</si>
  <si>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</si>
  <si>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</si>
  <si>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</si>
  <si>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</si>
  <si>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</si>
  <si>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</si>
  <si>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</si>
  <si>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</si>
  <si>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</si>
  <si>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</si>
  <si>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</si>
  <si>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</si>
  <si>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</si>
  <si>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</si>
  <si>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</si>
  <si>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</si>
  <si>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</si>
  <si>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</si>
  <si>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</si>
  <si>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</si>
  <si>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</si>
  <si>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</si>
  <si>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</si>
  <si>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</si>
  <si>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</si>
  <si>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</si>
  <si>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</si>
  <si>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</si>
  <si>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</si>
  <si>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</si>
  <si>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</si>
  <si>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</si>
  <si>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</si>
  <si>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</si>
  <si>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</si>
  <si>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</si>
  <si>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</si>
  <si>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</si>
  <si>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</si>
  <si>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</si>
  <si>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</si>
  <si>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</si>
  <si>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</si>
  <si>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</si>
  <si>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</si>
  <si>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</si>
  <si>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</si>
  <si>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</si>
  <si>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</si>
  <si>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</si>
  <si>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</si>
  <si>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</si>
  <si>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</si>
  <si>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</si>
  <si>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</si>
  <si>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</si>
  <si>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</si>
  <si>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</si>
  <si>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</si>
  <si>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</si>
  <si>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</si>
  <si>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</si>
  <si>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</si>
  <si>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</si>
  <si>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</si>
  <si>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</si>
  <si>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</si>
  <si>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</si>
  <si>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</si>
  <si>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</si>
  <si>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</si>
  <si>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</si>
  <si>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</si>
  <si>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</si>
  <si>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</si>
  <si>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</si>
  <si>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</si>
  <si>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</si>
  <si>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</si>
  <si>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</si>
  <si>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</si>
  <si>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</si>
  <si>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</si>
  <si>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</si>
  <si>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</si>
  <si>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</si>
  <si>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</si>
  <si>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</si>
  <si>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</si>
  <si>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</si>
  <si>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</si>
  <si>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</si>
  <si>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</si>
  <si>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</si>
  <si>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</si>
  <si>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</si>
  <si>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</si>
  <si>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</si>
  <si>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</si>
  <si>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</si>
  <si>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</si>
  <si>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</si>
  <si>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</si>
  <si>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</si>
  <si>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</si>
  <si>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</si>
  <si>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</si>
  <si>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</si>
  <si>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</si>
  <si>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</si>
  <si>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</si>
  <si>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</si>
  <si>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</si>
  <si>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</si>
  <si>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</si>
  <si>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</si>
  <si>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</si>
  <si>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</si>
  <si>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</si>
  <si>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</si>
  <si>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</si>
  <si>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</si>
  <si>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</si>
  <si>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</si>
  <si>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</si>
  <si>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</si>
  <si>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</si>
  <si>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</si>
  <si>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</si>
  <si>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</si>
  <si>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</si>
  <si>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</si>
  <si>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</si>
  <si>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</si>
  <si>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</si>
  <si>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</si>
  <si>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</si>
  <si>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</si>
  <si>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</si>
  <si>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</si>
  <si>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</si>
  <si>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</si>
  <si>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</si>
  <si>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</si>
  <si>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</si>
  <si>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</si>
  <si>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</si>
  <si>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</si>
  <si>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</si>
  <si>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</si>
  <si>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</si>
  <si>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</si>
  <si>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</si>
  <si>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</si>
  <si>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</si>
  <si>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</si>
  <si>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</si>
  <si>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</si>
  <si>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</si>
  <si>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</si>
  <si>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</si>
  <si>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</si>
  <si>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</si>
  <si>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</si>
  <si>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</si>
  <si>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</si>
  <si>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</si>
  <si>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</si>
  <si>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</si>
  <si>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</si>
  <si>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</si>
  <si>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</si>
  <si>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</si>
  <si>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</si>
  <si>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</si>
  <si>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</si>
  <si>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</si>
  <si>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</si>
  <si>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</si>
  <si>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</si>
  <si>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</si>
  <si>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</si>
  <si>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</si>
  <si>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</si>
  <si>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</si>
  <si>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</si>
  <si>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</si>
  <si>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</si>
  <si>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</si>
  <si>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</si>
  <si>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</si>
  <si>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</si>
  <si>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</si>
  <si>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</si>
  <si>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</si>
  <si>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</si>
  <si>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</si>
  <si>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</si>
  <si>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</si>
  <si>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</si>
  <si>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</si>
  <si>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</si>
  <si>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</si>
  <si>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</si>
  <si>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</si>
  <si>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</si>
  <si>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</si>
  <si>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</si>
  <si>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</si>
  <si>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</si>
  <si>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</si>
  <si>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</si>
  <si>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</si>
  <si>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</si>
  <si>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</si>
  <si>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</si>
  <si>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</si>
  <si>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</si>
  <si>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</si>
  <si>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</si>
  <si>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</si>
  <si>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</si>
  <si>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</si>
  <si>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</si>
  <si>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</si>
  <si>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</si>
  <si>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</si>
  <si>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</si>
  <si>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</si>
  <si>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</si>
  <si>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</si>
  <si>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</si>
  <si>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</si>
  <si>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</si>
  <si>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</si>
  <si>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</si>
  <si>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</si>
  <si>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</si>
  <si>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</si>
  <si>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</si>
  <si>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</si>
  <si>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</si>
  <si>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</si>
  <si>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</si>
  <si>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</si>
  <si>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</si>
  <si>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</si>
  <si>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</si>
  <si>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</si>
  <si>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</si>
  <si>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</si>
  <si>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</si>
  <si>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</si>
  <si>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</si>
  <si>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</si>
  <si>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</si>
  <si>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</si>
  <si>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</si>
  <si>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</si>
  <si>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</si>
  <si>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</si>
  <si>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</si>
  <si>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</si>
  <si>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</si>
  <si>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</si>
  <si>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</si>
  <si>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</si>
  <si>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</si>
  <si>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</si>
  <si>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</si>
  <si>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</si>
  <si>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</si>
  <si>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</si>
  <si>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</si>
  <si>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</si>
  <si>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</si>
  <si>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</si>
  <si>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</si>
  <si>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</si>
  <si>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</si>
  <si>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</si>
  <si>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</si>
  <si>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</si>
  <si>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</si>
  <si>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</si>
  <si>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</si>
  <si>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</si>
  <si>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</si>
  <si>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</si>
  <si>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</si>
  <si>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</si>
  <si>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</si>
  <si>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</si>
  <si>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</si>
  <si>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</si>
  <si>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</si>
  <si>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</si>
  <si>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</si>
  <si>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</si>
  <si>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</si>
  <si>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</si>
  <si>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</si>
  <si>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</si>
  <si>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</si>
  <si>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</si>
  <si>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</si>
  <si>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</si>
  <si>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</si>
  <si>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</si>
  <si>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</si>
  <si>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</si>
  <si>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</si>
  <si>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</si>
  <si>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</si>
  <si>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</si>
  <si>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</si>
  <si>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</si>
  <si>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</si>
  <si>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</si>
  <si>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</si>
  <si>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</si>
  <si>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</si>
  <si>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</si>
  <si>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</si>
  <si>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</si>
  <si>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</si>
  <si>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</si>
  <si>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</si>
  <si>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</si>
  <si>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</si>
  <si>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</si>
  <si>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</si>
  <si>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</si>
  <si>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</si>
  <si>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</si>
  <si>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</si>
  <si>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</si>
  <si>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</si>
  <si>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</si>
  <si>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</si>
  <si>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</si>
  <si>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</si>
  <si>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</si>
  <si>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</si>
  <si>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</si>
  <si>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</si>
  <si>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</si>
  <si>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</si>
  <si>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</si>
  <si>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</si>
  <si>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</si>
  <si>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</si>
  <si>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</si>
  <si>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</si>
  <si>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</si>
  <si>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</si>
  <si>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</si>
  <si>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</si>
  <si>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</si>
  <si>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</si>
  <si>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</si>
  <si>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</si>
  <si>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</si>
  <si>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</si>
  <si>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</si>
  <si>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</si>
  <si>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</si>
  <si>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</si>
  <si>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</si>
  <si>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</si>
  <si>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</si>
  <si>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</si>
  <si>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</si>
  <si>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</si>
  <si>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</si>
  <si>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</si>
  <si>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</si>
  <si>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</si>
  <si>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</si>
  <si>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</si>
  <si>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</si>
  <si>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</si>
  <si>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</si>
  <si>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</si>
  <si>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</si>
  <si>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</si>
  <si>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</si>
  <si>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</si>
  <si>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</si>
  <si>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</si>
  <si>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</si>
  <si>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</si>
  <si>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</si>
  <si>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</si>
  <si>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</si>
  <si>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</si>
  <si>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</si>
  <si>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</si>
  <si>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</si>
  <si>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</si>
  <si>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</si>
  <si>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</si>
  <si>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</si>
  <si>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</si>
  <si>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</si>
  <si>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</si>
  <si>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</si>
  <si>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</si>
  <si>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</si>
  <si>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</si>
  <si>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</si>
  <si>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</si>
  <si>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</si>
  <si>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</si>
  <si>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</si>
  <si>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</si>
  <si>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</si>
  <si>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</si>
  <si>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</si>
  <si>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</si>
  <si>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</si>
  <si>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</si>
  <si>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</si>
  <si>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</si>
  <si>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</si>
  <si>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</si>
  <si>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</si>
  <si>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</si>
  <si>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</si>
  <si>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</si>
  <si>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</si>
  <si>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</si>
  <si>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</si>
  <si>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</si>
  <si>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</si>
  <si>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</si>
  <si>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</si>
  <si>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</si>
  <si>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</si>
  <si>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</si>
  <si>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</si>
  <si>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</si>
  <si>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</si>
  <si>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</si>
  <si>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</si>
  <si>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</si>
  <si>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</si>
  <si>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</si>
  <si>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</si>
  <si>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</si>
  <si>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</si>
  <si>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</si>
  <si>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</si>
  <si>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</si>
  <si>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</si>
  <si>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</si>
  <si>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</si>
  <si>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</si>
  <si>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</si>
  <si>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</si>
  <si>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</si>
  <si>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</si>
  <si>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</si>
  <si>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</si>
  <si>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</si>
  <si>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</si>
  <si>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</si>
  <si>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</si>
  <si>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</si>
  <si>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</si>
  <si>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</si>
  <si>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</si>
  <si>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</si>
  <si>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</si>
  <si>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</si>
  <si>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</si>
  <si>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</si>
  <si>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</si>
  <si>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</si>
  <si>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</si>
  <si>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</si>
  <si>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</si>
  <si>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</si>
  <si>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</si>
  <si>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</si>
  <si>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</si>
  <si>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</si>
  <si>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</si>
  <si>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</si>
  <si>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</si>
  <si>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</si>
  <si>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</si>
  <si>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</si>
  <si>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</si>
  <si>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</si>
  <si>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</si>
  <si>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</si>
  <si>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</si>
  <si>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</si>
  <si>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</si>
  <si>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</si>
  <si>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</si>
  <si>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</si>
  <si>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</si>
  <si>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</si>
  <si>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</si>
  <si>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</si>
  <si>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</si>
  <si>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</si>
  <si>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</si>
  <si>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</si>
  <si>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</si>
  <si>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</si>
  <si>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</si>
  <si>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</si>
  <si>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</si>
  <si>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</si>
  <si>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</si>
  <si>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</si>
  <si>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</si>
  <si>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</si>
  <si>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</si>
  <si>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</si>
  <si>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</si>
  <si>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</si>
  <si>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</si>
  <si>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</si>
  <si>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</si>
  <si>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</si>
  <si>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</si>
  <si>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</si>
  <si>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</si>
  <si>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</si>
  <si>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</si>
  <si>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</si>
  <si>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</si>
  <si>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</si>
  <si>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</si>
  <si>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</si>
  <si>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</si>
  <si>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</si>
  <si>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</si>
  <si>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</si>
  <si>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</si>
  <si>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</si>
  <si>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</si>
  <si>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</si>
  <si>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</si>
  <si>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</si>
  <si>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</si>
  <si>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</si>
  <si>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</si>
  <si>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</si>
  <si>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</si>
  <si>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</si>
  <si>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</si>
  <si>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</si>
  <si>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</si>
  <si>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</si>
  <si>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</si>
  <si>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</si>
  <si>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</si>
  <si>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</si>
  <si>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</si>
  <si>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</si>
  <si>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</si>
  <si>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</si>
  <si>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</si>
  <si>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</si>
  <si>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</si>
  <si>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</si>
  <si>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</si>
  <si>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</si>
  <si>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</si>
  <si>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</si>
  <si>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</si>
  <si>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</si>
  <si>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</si>
  <si>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</si>
  <si>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</si>
  <si>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</si>
  <si>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</si>
  <si>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</si>
  <si>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</si>
  <si>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</si>
  <si>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</si>
  <si>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</si>
  <si>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</si>
  <si>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</si>
  <si>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</si>
  <si>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</si>
  <si>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</si>
  <si>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</si>
  <si>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</si>
  <si>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</si>
  <si>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</si>
  <si>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</si>
  <si>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</si>
  <si>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</si>
  <si>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</si>
  <si>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</si>
  <si>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</si>
  <si>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</si>
  <si>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</si>
  <si>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</si>
  <si>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</si>
  <si>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</si>
  <si>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</si>
  <si>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</si>
  <si>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</si>
  <si>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</si>
  <si>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</si>
  <si>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</si>
  <si>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</si>
  <si>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</si>
  <si>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</si>
  <si>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</si>
  <si>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</si>
  <si>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</si>
  <si>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</si>
  <si>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</si>
  <si>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</si>
  <si>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</si>
  <si>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</si>
  <si>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</si>
  <si>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</si>
  <si>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</si>
  <si>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</si>
  <si>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</si>
  <si>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</si>
  <si>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</si>
  <si>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</si>
  <si>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</si>
  <si>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</si>
  <si>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</si>
  <si>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</si>
  <si>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</si>
  <si>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</si>
  <si>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</si>
  <si>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</si>
  <si>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</si>
  <si>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</si>
  <si>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</si>
  <si>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</si>
  <si>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</si>
  <si>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</si>
  <si>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</si>
  <si>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</si>
  <si>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</si>
  <si>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</si>
  <si>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</si>
  <si>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</si>
  <si>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</si>
  <si>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</si>
  <si>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</si>
  <si>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</si>
  <si>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</si>
  <si>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</si>
  <si>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</si>
  <si>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</si>
  <si>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</si>
  <si>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</si>
  <si>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</si>
  <si>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</si>
  <si>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</si>
  <si>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</si>
  <si>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</si>
  <si>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</si>
  <si>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</si>
  <si>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</si>
  <si>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</si>
  <si>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</si>
  <si>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</si>
  <si>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</si>
  <si>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</si>
  <si>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</si>
  <si>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</si>
  <si>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</si>
  <si>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</si>
  <si>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</si>
  <si>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</si>
  <si>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</si>
  <si>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</si>
  <si>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</si>
  <si>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</si>
  <si>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</si>
  <si>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</si>
  <si>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</si>
  <si>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</si>
  <si>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</si>
  <si>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</si>
  <si>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</si>
  <si>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</si>
  <si>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</si>
  <si>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</si>
  <si>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</si>
  <si>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</si>
  <si>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</si>
  <si>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</si>
  <si>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</si>
  <si>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</si>
  <si>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</si>
  <si>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</si>
  <si>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</si>
  <si>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</si>
  <si>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</si>
  <si>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</si>
  <si>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</si>
  <si>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</si>
  <si>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</si>
  <si>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</si>
  <si>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</si>
  <si>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</si>
  <si>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</si>
  <si>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</si>
  <si>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</si>
  <si>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</si>
  <si>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</si>
  <si>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</si>
  <si>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</si>
  <si>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</si>
  <si>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</si>
  <si>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</si>
  <si>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</si>
  <si>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</si>
  <si>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</si>
  <si>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</si>
  <si>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</si>
  <si>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</si>
  <si>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</si>
  <si>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</si>
  <si>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</si>
  <si>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</si>
  <si>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</si>
  <si>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</si>
  <si>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</si>
  <si>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</si>
  <si>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</si>
  <si>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</si>
  <si>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</si>
  <si>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</si>
  <si>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</si>
  <si>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</si>
  <si>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</si>
  <si>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</si>
  <si>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</si>
  <si>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</si>
  <si>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</si>
  <si>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</si>
  <si>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</si>
  <si>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</si>
  <si>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</si>
  <si>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</si>
  <si>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</si>
  <si>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</si>
  <si>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</si>
  <si>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</si>
  <si>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</si>
  <si>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</si>
  <si>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</si>
  <si>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</si>
  <si>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</si>
  <si>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</si>
  <si>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</si>
  <si>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</si>
  <si>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</si>
  <si>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</si>
  <si>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</si>
  <si>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</si>
  <si>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</si>
  <si>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</si>
  <si>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</si>
  <si>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</si>
  <si>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</si>
  <si>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</si>
  <si>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</si>
  <si>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</si>
  <si>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</si>
  <si>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</si>
  <si>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</si>
  <si>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</si>
  <si>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</si>
  <si>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</si>
  <si>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</si>
  <si>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</si>
  <si>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</si>
  <si>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</si>
  <si>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</si>
  <si>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</si>
  <si>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</si>
  <si>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</si>
  <si>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</si>
  <si>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</si>
  <si>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</si>
  <si>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</si>
  <si>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</si>
  <si>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</si>
  <si>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</si>
  <si>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</si>
  <si>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</si>
  <si>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</si>
  <si>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</si>
  <si>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</si>
  <si>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</si>
  <si>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</si>
  <si>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</si>
  <si>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</si>
  <si>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</si>
  <si>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</si>
  <si>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</si>
  <si>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</si>
  <si>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</si>
  <si>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</si>
  <si>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</si>
  <si>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</si>
  <si>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</si>
  <si>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</si>
  <si>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</si>
  <si>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</si>
  <si>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</si>
  <si>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</si>
  <si>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</si>
  <si>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</si>
  <si>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</si>
  <si>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</si>
  <si>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</si>
  <si>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</si>
  <si>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</si>
  <si>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</si>
  <si>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</si>
  <si>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</si>
  <si>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</si>
  <si>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</si>
  <si>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</si>
  <si>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</si>
  <si>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</si>
  <si>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</si>
  <si>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</si>
  <si>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</si>
  <si>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</si>
  <si>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</si>
  <si>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</si>
  <si>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</si>
  <si>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</si>
  <si>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</si>
  <si>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</si>
  <si>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</si>
  <si>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</si>
  <si>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</si>
  <si>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</si>
  <si>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</si>
  <si>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</si>
  <si>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</si>
  <si>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</si>
  <si>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</si>
  <si>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</si>
  <si>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</si>
  <si>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</si>
  <si>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</si>
  <si>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</si>
  <si>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</si>
  <si>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</si>
  <si>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</si>
  <si>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</si>
  <si>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</si>
  <si>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</si>
  <si>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</si>
  <si>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</si>
  <si>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</si>
  <si>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</si>
  <si>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</si>
  <si>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</si>
  <si>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</si>
  <si>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</si>
  <si>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</si>
  <si>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</si>
  <si>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</si>
  <si>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</si>
  <si>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</si>
  <si>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</si>
  <si>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</si>
  <si>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</si>
  <si>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</si>
  <si>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</si>
  <si>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</si>
  <si>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</si>
  <si>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</si>
  <si>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</si>
  <si>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</si>
  <si>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</si>
  <si>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</si>
  <si>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</si>
  <si>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</si>
  <si>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</si>
  <si>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</si>
  <si>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</si>
  <si>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</si>
  <si>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</si>
  <si>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</si>
  <si>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</si>
  <si>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</si>
  <si>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</si>
  <si>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</si>
  <si>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</si>
  <si>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</si>
  <si>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</si>
  <si>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</si>
  <si>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</si>
  <si>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</si>
  <si>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</si>
  <si>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</si>
  <si>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</si>
  <si>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</si>
  <si>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</si>
  <si>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</si>
  <si>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</si>
  <si>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</si>
  <si>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</si>
  <si>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</si>
  <si>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</si>
  <si>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</si>
  <si>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</si>
  <si>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</si>
  <si>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</si>
  <si>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</si>
  <si>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</si>
  <si>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</si>
  <si>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</si>
  <si>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</si>
  <si>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</si>
  <si>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</si>
  <si>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</si>
  <si>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</si>
  <si>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</si>
  <si>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</si>
  <si>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</si>
  <si>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</si>
  <si>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</si>
  <si>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</si>
  <si>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</si>
  <si>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</si>
  <si>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</si>
  <si>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</si>
  <si>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</si>
  <si>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</si>
  <si>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</si>
  <si>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</si>
  <si>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</si>
  <si>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</si>
  <si>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</si>
  <si>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</si>
  <si>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</si>
  <si>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</si>
  <si>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</si>
  <si>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</si>
  <si>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</si>
  <si>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</si>
  <si>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</si>
  <si>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</si>
  <si>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</si>
  <si>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</si>
  <si>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</si>
  <si>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</si>
  <si>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</si>
  <si>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</si>
  <si>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</si>
  <si>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</si>
  <si>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</si>
  <si>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</si>
  <si>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</si>
  <si>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</si>
  <si>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</si>
  <si>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</si>
  <si>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</si>
  <si>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</si>
  <si>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</si>
  <si>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</si>
  <si>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</si>
  <si>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</si>
  <si>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</si>
  <si>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</si>
  <si>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</si>
  <si>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</si>
  <si>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</si>
  <si>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</si>
  <si>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</si>
  <si>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</si>
  <si>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</si>
  <si>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</si>
  <si>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</si>
  <si>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</si>
  <si>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</si>
  <si>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</si>
  <si>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</si>
  <si>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</si>
  <si>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</si>
  <si>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</si>
  <si>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</si>
  <si>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</si>
  <si>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</si>
  <si>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</si>
  <si>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</si>
  <si>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</si>
  <si>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</si>
  <si>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</si>
  <si>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</si>
  <si>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</si>
  <si>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</si>
  <si>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</si>
  <si>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</si>
  <si>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</si>
  <si>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</si>
  <si>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</si>
  <si>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</si>
  <si>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</si>
  <si>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</si>
  <si>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</si>
  <si>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</si>
  <si>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</si>
  <si>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</si>
  <si>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</si>
  <si>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</si>
  <si>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</si>
  <si>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</si>
  <si>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</si>
  <si>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</si>
  <si>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</si>
  <si>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</si>
  <si>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</si>
  <si>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</si>
  <si>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</si>
  <si>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</si>
  <si>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</si>
  <si>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</si>
  <si>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</si>
  <si>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</si>
  <si>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</si>
  <si>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</si>
  <si>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</si>
  <si>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</si>
  <si>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</si>
  <si>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</si>
  <si>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</si>
  <si>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</si>
  <si>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</si>
  <si>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</si>
  <si>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</si>
  <si>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</si>
  <si>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</si>
  <si>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</si>
  <si>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</si>
  <si>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</si>
  <si>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</si>
  <si>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</si>
  <si>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</si>
  <si>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</si>
  <si>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</si>
  <si>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</si>
  <si>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</si>
  <si>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</si>
  <si>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</si>
  <si>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</si>
  <si>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</si>
  <si>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</si>
  <si>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</si>
  <si>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</si>
  <si>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</si>
  <si>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</si>
  <si>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</si>
  <si>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</si>
  <si>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</si>
  <si>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</si>
  <si>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</si>
  <si>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</si>
  <si>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</si>
  <si>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</si>
  <si>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</si>
  <si>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</si>
  <si>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</si>
  <si>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</si>
  <si>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</si>
  <si>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</si>
  <si>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</si>
  <si>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</si>
  <si>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</si>
  <si>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</si>
  <si>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</si>
  <si>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</si>
  <si>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</si>
  <si>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</si>
  <si>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</si>
  <si>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</si>
  <si>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</si>
  <si>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</si>
  <si>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</si>
  <si>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</si>
  <si>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</si>
  <si>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</si>
  <si>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</si>
  <si>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</si>
  <si>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</si>
  <si>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</si>
  <si>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</si>
  <si>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</si>
  <si>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</si>
  <si>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</si>
  <si>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</si>
  <si>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</si>
  <si>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</si>
  <si>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</si>
  <si>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</si>
  <si>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</si>
  <si>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</si>
  <si>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</si>
  <si>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</si>
  <si>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</si>
  <si>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</si>
  <si>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</si>
  <si>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</si>
  <si>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</si>
  <si>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</si>
  <si>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</si>
  <si>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</si>
  <si>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</si>
  <si>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</si>
  <si>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</si>
  <si>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</si>
  <si>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</si>
  <si>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</si>
  <si>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</si>
  <si>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</si>
  <si>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</si>
  <si>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</si>
  <si>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</si>
  <si>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</si>
  <si>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</si>
  <si>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</si>
  <si>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</si>
  <si>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</si>
  <si>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</si>
  <si>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</si>
  <si>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</si>
  <si>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</si>
  <si>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</si>
  <si>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</si>
  <si>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</si>
  <si>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</si>
  <si>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</si>
  <si>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</si>
  <si>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</si>
  <si>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</si>
  <si>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</si>
  <si>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</si>
  <si>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</si>
  <si>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</si>
  <si>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</si>
  <si>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</si>
  <si>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</si>
  <si>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</si>
  <si>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</si>
  <si>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</si>
  <si>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</si>
  <si>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</si>
  <si>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</si>
  <si>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</si>
  <si>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</si>
  <si>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</si>
  <si>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</si>
  <si>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</si>
  <si>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</si>
  <si>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</si>
  <si>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</si>
  <si>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</si>
  <si>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</si>
  <si>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</si>
  <si>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</si>
  <si>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</si>
  <si>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</si>
  <si>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</si>
  <si>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</si>
  <si>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</si>
  <si>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</si>
  <si>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</si>
  <si>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</si>
  <si>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</si>
  <si>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</si>
  <si>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</si>
  <si>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</si>
  <si>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</si>
  <si>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</si>
  <si>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</si>
  <si>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</si>
  <si>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</si>
  <si>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</si>
  <si>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</si>
  <si>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</si>
  <si>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</si>
  <si>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</si>
  <si>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</si>
  <si>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</si>
  <si>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</si>
  <si>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</si>
  <si>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</si>
  <si>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</si>
  <si>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</si>
  <si>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</si>
  <si>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</si>
  <si>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</si>
  <si>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</si>
  <si>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</si>
  <si>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</si>
  <si>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</si>
  <si>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</si>
  <si>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</si>
  <si>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</si>
  <si>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</si>
  <si>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</si>
  <si>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</si>
  <si>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</si>
  <si>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</si>
  <si>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</si>
  <si>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</si>
  <si>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</si>
  <si>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</si>
  <si>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</si>
  <si>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</si>
  <si>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</si>
  <si>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</si>
  <si>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</si>
  <si>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</si>
  <si>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</si>
  <si>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</si>
  <si>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</si>
  <si>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</si>
  <si>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</si>
  <si>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</si>
  <si>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</si>
  <si>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</si>
  <si>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</si>
  <si>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</si>
  <si>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</si>
  <si>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</si>
  <si>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</si>
  <si>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</si>
  <si>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</si>
  <si>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</si>
  <si>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</si>
  <si>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</si>
  <si>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</si>
  <si>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</si>
  <si>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</si>
  <si>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</si>
  <si>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</si>
  <si>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</si>
  <si>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</si>
  <si>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</si>
  <si>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</si>
  <si>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</si>
  <si>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</si>
  <si>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</si>
  <si>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</si>
  <si>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</si>
  <si>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</si>
  <si>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</si>
  <si>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</si>
  <si>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</si>
  <si>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</si>
  <si>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</si>
  <si>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</si>
  <si>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</si>
  <si>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</si>
  <si>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</si>
  <si>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</si>
  <si>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</si>
  <si>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</si>
  <si>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</si>
  <si>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</si>
  <si>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</si>
  <si>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</si>
  <si>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</si>
  <si>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</si>
  <si>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</si>
  <si>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</si>
  <si>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</si>
  <si>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</si>
  <si>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</si>
  <si>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</si>
  <si>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</si>
  <si>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</si>
  <si>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</si>
  <si>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</si>
  <si>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</si>
  <si>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</si>
  <si>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</si>
  <si>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</si>
  <si>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</si>
  <si>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</si>
  <si>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</si>
  <si>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</si>
  <si>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</si>
  <si>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</si>
  <si>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</si>
  <si>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</si>
  <si>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</si>
  <si>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</si>
  <si>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</si>
  <si>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</si>
  <si>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</si>
  <si>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</si>
  <si>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</si>
  <si>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</si>
  <si>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</si>
  <si>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</si>
  <si>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</si>
  <si>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</si>
  <si>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</si>
  <si>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</si>
  <si>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</si>
  <si>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</si>
  <si>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</si>
  <si>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</si>
  <si>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</si>
  <si>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</si>
  <si>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</si>
  <si>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</si>
  <si>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</si>
  <si>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</si>
  <si>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</si>
  <si>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</si>
  <si>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</si>
  <si>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</si>
  <si>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</si>
  <si>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</si>
  <si>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</si>
  <si>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</si>
  <si>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</si>
  <si>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</si>
  <si>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</si>
  <si>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</si>
  <si>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</si>
  <si>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</si>
  <si>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</si>
  <si>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</si>
  <si>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</si>
  <si>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</si>
  <si>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</si>
  <si>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</si>
  <si>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</si>
  <si>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</si>
  <si>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</si>
  <si>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</si>
  <si>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</si>
  <si>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</si>
  <si>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</si>
  <si>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</si>
  <si>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</si>
  <si>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</si>
  <si>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</si>
  <si>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</si>
  <si>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</si>
  <si>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</si>
  <si>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</si>
  <si>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</si>
  <si>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</si>
  <si>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</si>
  <si>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</si>
  <si>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</si>
  <si>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</si>
  <si>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</si>
  <si>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</si>
  <si>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</si>
  <si>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</si>
  <si>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</si>
  <si>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</si>
  <si>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</si>
  <si>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</si>
  <si>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</si>
  <si>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</si>
  <si>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</si>
  <si>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</si>
  <si>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</si>
  <si>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</si>
  <si>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</si>
  <si>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</si>
  <si>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</si>
  <si>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</si>
  <si>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</si>
  <si>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</si>
  <si>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</si>
  <si>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</si>
  <si>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</si>
  <si>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</si>
  <si>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</si>
  <si>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</si>
  <si>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</si>
  <si>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</si>
  <si>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</si>
  <si>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</si>
  <si>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</si>
  <si>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</si>
  <si>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</si>
  <si>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</si>
  <si>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</si>
  <si>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</si>
  <si>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</si>
  <si>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</si>
  <si>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</si>
  <si>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</si>
  <si>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</si>
  <si>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</si>
  <si>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</si>
  <si>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</si>
  <si>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</si>
  <si>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</si>
  <si>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</si>
  <si>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</si>
  <si>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</si>
  <si>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</si>
  <si>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</si>
  <si>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</si>
  <si>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</si>
  <si>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</si>
  <si>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</si>
  <si>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</si>
  <si>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</si>
  <si>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</si>
  <si>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</si>
  <si>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</si>
  <si>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</si>
  <si>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</si>
  <si>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</si>
  <si>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</si>
  <si>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</si>
  <si>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</si>
  <si>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</si>
  <si>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</si>
  <si>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</si>
  <si>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</si>
  <si>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</si>
  <si>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</si>
  <si>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</si>
  <si>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</si>
  <si>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</si>
  <si>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</si>
  <si>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</si>
  <si>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</si>
  <si>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</si>
  <si>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</si>
  <si>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</si>
  <si>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</si>
  <si>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</si>
  <si>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</si>
  <si>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</si>
  <si>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</si>
  <si>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</si>
  <si>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</si>
  <si>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</si>
  <si>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</si>
  <si>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</si>
  <si>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</si>
  <si>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</si>
  <si>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</si>
  <si>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</si>
  <si>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</si>
  <si>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</si>
  <si>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</si>
  <si>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</si>
  <si>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</si>
  <si>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</si>
  <si>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</si>
  <si>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</si>
  <si>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</si>
  <si>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</si>
  <si>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</si>
  <si>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</si>
  <si>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</si>
  <si>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</si>
  <si>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</si>
  <si>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</si>
  <si>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</si>
  <si>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</si>
  <si>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</si>
  <si>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</si>
  <si>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</si>
  <si>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</si>
  <si>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</si>
  <si>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</si>
  <si>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</si>
  <si>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</si>
  <si>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</si>
  <si>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</si>
  <si>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</si>
  <si>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</si>
  <si>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</si>
  <si>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</si>
  <si>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</si>
  <si>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</si>
  <si>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</si>
  <si>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</si>
  <si>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</si>
  <si>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</si>
  <si>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</si>
  <si>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</si>
  <si>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</si>
  <si>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</si>
  <si>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</si>
  <si>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</si>
  <si>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</si>
  <si>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</si>
  <si>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</si>
  <si>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</si>
  <si>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</si>
  <si>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</si>
  <si>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</si>
  <si>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</si>
  <si>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</si>
  <si>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</si>
  <si>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</si>
  <si>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</si>
  <si>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</si>
  <si>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</si>
  <si>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</si>
  <si>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</si>
  <si>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</si>
  <si>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</si>
  <si>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</si>
  <si>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</si>
  <si>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</si>
  <si>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</si>
  <si>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</si>
  <si>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</si>
  <si>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</si>
  <si>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</si>
  <si>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</si>
  <si>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</si>
  <si>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</si>
  <si>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</si>
  <si>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</si>
  <si>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</si>
  <si>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</si>
  <si>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</si>
  <si>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</si>
  <si>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</si>
  <si>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</si>
  <si>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</si>
  <si>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</si>
  <si>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</si>
  <si>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</si>
  <si>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</si>
  <si>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</si>
  <si>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</si>
  <si>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</si>
  <si>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</si>
  <si>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</si>
  <si>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</si>
  <si>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</si>
  <si>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</si>
  <si>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</si>
  <si>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</si>
  <si>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</si>
  <si>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</si>
  <si>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</si>
  <si>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</si>
  <si>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</si>
  <si>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</si>
  <si>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</si>
  <si>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</si>
  <si>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</si>
  <si>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</si>
  <si>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</si>
  <si>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</si>
  <si>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</si>
  <si>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</si>
  <si>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</si>
  <si>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</si>
  <si>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</si>
  <si>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</si>
  <si>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</si>
  <si>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</si>
  <si>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</si>
  <si>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</si>
  <si>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</si>
  <si>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</si>
  <si>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</si>
  <si>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</si>
  <si>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</si>
  <si>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</si>
  <si>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</si>
  <si>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</si>
  <si>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</si>
  <si>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</si>
  <si>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</si>
  <si>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</si>
  <si>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</si>
  <si>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</si>
  <si>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</si>
  <si>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</si>
  <si>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</si>
  <si>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</si>
  <si>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</si>
  <si>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</si>
  <si>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</si>
  <si>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</si>
  <si>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</si>
  <si>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</si>
  <si>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</si>
  <si>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</si>
  <si>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</si>
  <si>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</si>
  <si>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</si>
  <si>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</si>
  <si>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</si>
  <si>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</si>
  <si>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</si>
  <si>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</si>
  <si>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</si>
  <si>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</si>
  <si>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</si>
  <si>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</si>
  <si>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</si>
  <si>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</si>
  <si>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</si>
  <si>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</si>
  <si>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</si>
  <si>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</si>
  <si>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</si>
  <si>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</si>
  <si>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</si>
  <si>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</si>
  <si>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</si>
  <si>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</si>
  <si>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</si>
  <si>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</si>
  <si>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</si>
  <si>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</si>
  <si>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</si>
  <si>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</si>
  <si>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</si>
  <si>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</si>
  <si>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</si>
  <si>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</si>
  <si>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</si>
  <si>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</si>
  <si>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</si>
  <si>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</si>
  <si>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</si>
  <si>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</si>
  <si>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</si>
  <si>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</si>
  <si>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</si>
  <si>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</si>
  <si>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</si>
  <si>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</si>
  <si>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</si>
  <si>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</si>
  <si>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</si>
  <si>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</si>
  <si>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</si>
  <si>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</si>
  <si>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</si>
  <si>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</si>
  <si>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</si>
  <si>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</si>
  <si>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</si>
  <si>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</si>
  <si>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</si>
  <si>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</si>
  <si>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</si>
  <si>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</si>
  <si>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</si>
  <si>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</si>
  <si>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</si>
  <si>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</si>
  <si>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</si>
  <si>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</si>
  <si>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</si>
  <si>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</si>
  <si>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</si>
  <si>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</si>
  <si>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</si>
  <si>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</si>
  <si>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</si>
  <si>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</si>
  <si>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</si>
  <si>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</si>
  <si>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</si>
  <si>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</si>
  <si>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</si>
  <si>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</si>
  <si>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</si>
  <si>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</si>
  <si>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</si>
  <si>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</si>
  <si>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</si>
  <si>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</si>
  <si>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</si>
  <si>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</si>
  <si>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</si>
  <si>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</si>
  <si>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</si>
  <si>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</si>
  <si>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</si>
  <si>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</si>
  <si>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</si>
  <si>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</si>
  <si>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</si>
  <si>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</si>
  <si>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</si>
  <si>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</si>
  <si>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</si>
  <si>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</si>
  <si>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</si>
  <si>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</si>
  <si>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</si>
  <si>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</si>
  <si>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</si>
  <si>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</si>
  <si>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</si>
  <si>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</si>
  <si>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</si>
  <si>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</si>
  <si>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</si>
  <si>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</si>
  <si>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</si>
  <si>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</si>
  <si>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</si>
  <si>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</si>
  <si>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</si>
  <si>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</si>
  <si>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</si>
  <si>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</si>
  <si>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</si>
  <si>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</si>
  <si>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</si>
  <si>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</si>
  <si>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</si>
  <si>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</si>
  <si>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</si>
  <si>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</si>
  <si>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</si>
  <si>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</si>
  <si>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</si>
  <si>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</si>
  <si>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</si>
  <si>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</si>
  <si>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</si>
  <si>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</si>
  <si>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</si>
  <si>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</si>
  <si>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</si>
  <si>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</si>
  <si>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</si>
  <si>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</si>
  <si>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</si>
  <si>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</si>
  <si>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</si>
  <si>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</si>
  <si>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</si>
  <si>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</si>
  <si>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</si>
  <si>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</si>
  <si>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</si>
  <si>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</si>
  <si>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</si>
  <si>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</si>
  <si>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</si>
  <si>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</si>
  <si>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</si>
  <si>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</si>
  <si>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</si>
  <si>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</si>
  <si>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</si>
  <si>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</si>
  <si>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</si>
  <si>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</si>
  <si>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</si>
  <si>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</si>
  <si>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</si>
  <si>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</si>
  <si>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</si>
  <si>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</si>
  <si>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</si>
  <si>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</si>
  <si>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</si>
  <si>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</si>
  <si>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</si>
  <si>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</si>
  <si>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</si>
  <si>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</si>
  <si>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</si>
  <si>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</si>
  <si>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</si>
  <si>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</si>
  <si>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</si>
  <si>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</si>
  <si>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</si>
  <si>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</si>
  <si>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</si>
  <si>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</si>
  <si>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</si>
  <si>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</si>
  <si>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</si>
  <si>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</si>
  <si>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</si>
  <si>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</si>
  <si>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</si>
  <si>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</si>
  <si>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</si>
  <si>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</si>
  <si>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</si>
  <si>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</si>
  <si>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</si>
  <si>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</si>
  <si>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</si>
  <si>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</si>
  <si>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</si>
  <si>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</si>
  <si>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</si>
  <si>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</si>
  <si>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</si>
  <si>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</si>
  <si>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</si>
  <si>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</si>
  <si>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</si>
  <si>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</si>
  <si>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</si>
  <si>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</si>
  <si>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</si>
  <si>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</si>
  <si>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</si>
  <si>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</si>
  <si>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</si>
  <si>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</si>
  <si>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</si>
  <si>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</si>
  <si>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</si>
  <si>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</si>
  <si>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</si>
  <si>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</si>
  <si>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</si>
  <si>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</si>
  <si>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</si>
  <si>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</si>
  <si>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</si>
  <si>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</si>
  <si>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</si>
  <si>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</si>
  <si>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</si>
  <si>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</si>
  <si>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</si>
  <si>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</si>
  <si>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</si>
  <si>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</si>
  <si>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</si>
  <si>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</si>
  <si>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</si>
  <si>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</si>
  <si>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</si>
  <si>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</si>
  <si>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</si>
  <si>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</si>
  <si>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</si>
  <si>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</si>
  <si>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</si>
  <si>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</si>
  <si>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</si>
  <si>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</si>
  <si>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</si>
  <si>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</si>
  <si>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</si>
  <si>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</si>
  <si>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</si>
  <si>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</si>
  <si>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</si>
  <si>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</si>
  <si>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</si>
  <si>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</si>
  <si>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</si>
  <si>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</si>
  <si>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</si>
  <si>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</si>
  <si>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</si>
  <si>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</si>
  <si>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</si>
  <si>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</si>
  <si>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</si>
  <si>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</si>
  <si>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</si>
  <si>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</si>
  <si>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</si>
  <si>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</si>
  <si>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</si>
  <si>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</si>
  <si>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</si>
  <si>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</si>
  <si>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</si>
  <si>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</si>
  <si>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</si>
  <si>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</si>
  <si>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</si>
  <si>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</si>
  <si>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</si>
  <si>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</si>
  <si>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</si>
  <si>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</si>
  <si>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</si>
  <si>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</si>
  <si>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</si>
  <si>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</si>
  <si>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</si>
  <si>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</si>
  <si>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</si>
  <si>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</si>
  <si>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</si>
  <si>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</si>
  <si>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</si>
  <si>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</si>
  <si>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</si>
  <si>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</si>
  <si>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</si>
  <si>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</si>
  <si>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</si>
  <si>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</si>
  <si>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</si>
  <si>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</si>
  <si>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</si>
  <si>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</si>
  <si>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</si>
  <si>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</si>
  <si>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</si>
  <si>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</si>
  <si>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</si>
  <si>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</si>
  <si>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</si>
  <si>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</si>
  <si>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</si>
  <si>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</si>
  <si>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</si>
  <si>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</si>
  <si>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</si>
  <si>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</si>
  <si>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</si>
  <si>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</si>
  <si>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</si>
  <si>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</si>
  <si>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</si>
  <si>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</si>
  <si>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</si>
  <si>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</si>
  <si>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</si>
  <si>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</si>
  <si>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</si>
  <si>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</si>
  <si>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</si>
  <si>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</si>
  <si>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</si>
  <si>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</si>
  <si>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</si>
  <si>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</si>
  <si>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</si>
  <si>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</si>
  <si>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</si>
  <si>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</si>
  <si>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</si>
  <si>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</si>
  <si>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</si>
  <si>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</si>
  <si>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</si>
  <si>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</si>
  <si>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</si>
  <si>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</si>
  <si>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</si>
  <si>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</si>
  <si>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</si>
  <si>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</si>
  <si>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</si>
  <si>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</si>
  <si>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</si>
  <si>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</si>
  <si>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</si>
  <si>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</si>
  <si>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</si>
  <si>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</si>
  <si>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</si>
  <si>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</si>
  <si>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</si>
  <si>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</si>
  <si>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</si>
  <si>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</si>
  <si>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</si>
  <si>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</si>
  <si>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</si>
  <si>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</si>
  <si>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</si>
  <si>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</si>
  <si>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</si>
  <si>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</si>
  <si>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</si>
  <si>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</si>
  <si>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</si>
  <si>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</si>
  <si>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</si>
  <si>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</si>
  <si>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</si>
  <si>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</si>
  <si>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</si>
  <si>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</si>
  <si>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</si>
  <si>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</si>
  <si>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</si>
  <si>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</si>
  <si>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</si>
  <si>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</si>
  <si>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</si>
  <si>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</si>
  <si>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</si>
  <si>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</si>
  <si>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</si>
  <si>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</si>
  <si>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</si>
  <si>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</si>
  <si>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</si>
  <si>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</si>
  <si>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</si>
  <si>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</si>
  <si>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</si>
  <si>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</si>
  <si>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</si>
  <si>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</si>
  <si>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</si>
  <si>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</si>
  <si>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</si>
  <si>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</si>
  <si>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</si>
  <si>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</si>
  <si>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</si>
  <si>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</si>
  <si>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</si>
  <si>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</si>
  <si>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</si>
  <si>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</si>
  <si>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</si>
  <si>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</si>
  <si>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</si>
  <si>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</si>
  <si>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</si>
  <si>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</si>
  <si>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</si>
  <si>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</si>
  <si>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</si>
  <si>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</si>
  <si>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</si>
  <si>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</si>
  <si>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</si>
  <si>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</si>
  <si>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</si>
  <si>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</si>
  <si>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</si>
  <si>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</si>
  <si>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</si>
  <si>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</si>
  <si>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</si>
  <si>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</si>
  <si>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</si>
  <si>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</si>
  <si>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</si>
  <si>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</si>
  <si>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</si>
  <si>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</si>
  <si>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</si>
  <si>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</si>
  <si>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</si>
  <si>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</si>
  <si>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</si>
  <si>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</si>
  <si>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</si>
  <si>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</si>
  <si>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</si>
  <si>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</si>
  <si>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</si>
  <si>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</si>
  <si>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</si>
  <si>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</si>
  <si>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</si>
  <si>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</si>
  <si>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</si>
  <si>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</si>
  <si>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</si>
  <si>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</si>
  <si>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</si>
  <si>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</si>
  <si>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</si>
  <si>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</si>
  <si>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</si>
  <si>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</si>
  <si>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</si>
  <si>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</si>
  <si>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</si>
  <si>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</si>
  <si>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</si>
  <si>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</si>
  <si>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</si>
  <si>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</si>
  <si>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</si>
  <si>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</si>
  <si>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</si>
  <si>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</si>
  <si>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</si>
  <si>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</si>
  <si>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</si>
  <si>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</si>
  <si>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</si>
  <si>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</si>
  <si>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</si>
  <si>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</si>
  <si>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</si>
  <si>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</si>
  <si>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</si>
  <si>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</si>
  <si>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</si>
  <si>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</si>
  <si>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</si>
  <si>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</si>
  <si>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</si>
  <si>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</si>
  <si>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</si>
  <si>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</si>
  <si>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</si>
  <si>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</si>
  <si>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</si>
  <si>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</si>
  <si>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</si>
  <si>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</si>
  <si>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</si>
  <si>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</si>
  <si>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</si>
  <si>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</si>
  <si>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</si>
  <si>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</si>
  <si>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</si>
  <si>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</si>
  <si>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</si>
  <si>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</si>
  <si>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</si>
  <si>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</si>
  <si>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</si>
  <si>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</si>
  <si>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</si>
  <si>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</si>
  <si>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</si>
  <si>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</si>
  <si>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</si>
  <si>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</si>
  <si>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</si>
  <si>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</si>
  <si>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</si>
  <si>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</si>
  <si>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</si>
  <si>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</si>
  <si>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</si>
  <si>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</si>
  <si>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</si>
  <si>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</si>
  <si>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</si>
  <si>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</si>
  <si>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</si>
  <si>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</si>
  <si>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</si>
  <si>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</si>
  <si>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</si>
  <si>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</si>
  <si>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</si>
  <si>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</si>
  <si>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</si>
  <si>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</si>
  <si>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</si>
  <si>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</si>
  <si>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</si>
  <si>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</si>
  <si>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</si>
  <si>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</si>
  <si>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</si>
  <si>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</si>
  <si>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</si>
  <si>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</si>
  <si>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</si>
  <si>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</si>
  <si>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</si>
  <si>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</si>
  <si>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</si>
  <si>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</si>
  <si>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</si>
  <si>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</si>
  <si>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</si>
  <si>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</si>
  <si>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</si>
  <si>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</si>
  <si>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</si>
  <si>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</si>
  <si>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</si>
  <si>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</si>
  <si>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</si>
  <si>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</si>
  <si>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</si>
  <si>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</si>
  <si>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</si>
  <si>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</si>
  <si>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</si>
  <si>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</si>
  <si>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</si>
  <si>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</si>
  <si>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</si>
  <si>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</si>
  <si>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</si>
  <si>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</si>
  <si>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</si>
  <si>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</si>
  <si>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</si>
  <si>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</si>
  <si>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</si>
  <si>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</si>
  <si>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</si>
  <si>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</si>
  <si>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</si>
  <si>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</si>
  <si>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</si>
  <si>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</si>
  <si>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</si>
  <si>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</si>
  <si>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</si>
  <si>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</si>
  <si>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</si>
  <si>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</si>
  <si>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</si>
  <si>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</si>
  <si>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</si>
  <si>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</si>
  <si>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</si>
  <si>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</si>
  <si>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</si>
  <si>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</si>
  <si>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</si>
  <si>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</si>
  <si>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</si>
  <si>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</si>
  <si>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</si>
  <si>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</si>
  <si>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</si>
  <si>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</si>
  <si>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</si>
  <si>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</si>
  <si>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</si>
  <si>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</si>
  <si>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</si>
  <si>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</si>
  <si>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</si>
  <si>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</si>
  <si>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</si>
  <si>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</si>
  <si>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</si>
  <si>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</si>
  <si>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</si>
  <si>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</si>
  <si>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</si>
  <si>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</si>
  <si>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</si>
  <si>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</si>
  <si>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</si>
  <si>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</si>
  <si>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</si>
  <si>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</si>
  <si>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</si>
  <si>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</si>
  <si>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</si>
  <si>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</si>
  <si>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</si>
  <si>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</si>
  <si>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</si>
  <si>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</si>
  <si>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</si>
  <si>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</si>
  <si>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</si>
  <si>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</si>
  <si>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</si>
  <si>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</si>
  <si>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</si>
  <si>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</si>
  <si>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</si>
  <si>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</si>
  <si>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</si>
  <si>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</si>
  <si>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</si>
  <si>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</si>
  <si>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</si>
  <si>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</si>
  <si>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</si>
  <si>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</si>
  <si>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</si>
  <si>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</si>
  <si>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</si>
  <si>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</si>
  <si>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</si>
  <si>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</si>
  <si>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</si>
  <si>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</si>
  <si>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</si>
  <si>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</si>
  <si>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</si>
  <si>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</si>
  <si>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</si>
  <si>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</si>
  <si>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</si>
  <si>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</si>
  <si>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</si>
  <si>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</si>
  <si>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</si>
  <si>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</si>
  <si>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</si>
  <si>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</si>
  <si>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</si>
  <si>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</si>
  <si>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</si>
  <si>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</si>
  <si>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</si>
  <si>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</si>
  <si>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</si>
  <si>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</si>
  <si>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</si>
  <si>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</si>
  <si>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</si>
  <si>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</si>
  <si>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</si>
  <si>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</si>
  <si>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</si>
  <si>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</si>
  <si>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</si>
  <si>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</si>
  <si>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</si>
  <si>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</si>
  <si>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</si>
  <si>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</si>
  <si>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</si>
  <si>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</si>
  <si>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</si>
  <si>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</si>
  <si>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</si>
  <si>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</si>
  <si>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</si>
  <si>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</si>
  <si>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</si>
  <si>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</si>
  <si>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</si>
  <si>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</si>
  <si>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</si>
  <si>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</si>
  <si>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</si>
  <si>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</si>
  <si>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</si>
  <si>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</si>
  <si>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</si>
  <si>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</si>
  <si>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</si>
  <si>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</si>
  <si>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</si>
  <si>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</si>
  <si>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</si>
  <si>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</si>
  <si>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</si>
  <si>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</si>
  <si>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</si>
  <si>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</si>
  <si>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</si>
  <si>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</si>
  <si>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</si>
  <si>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</si>
  <si>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</si>
  <si>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</si>
  <si>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</si>
  <si>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</si>
  <si>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</si>
  <si>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</si>
  <si>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</si>
  <si>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</si>
  <si>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</si>
  <si>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</si>
  <si>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</si>
  <si>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</si>
  <si>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</si>
  <si>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</si>
  <si>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</si>
  <si>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</si>
  <si>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</si>
  <si>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</si>
  <si>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</si>
  <si>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</si>
  <si>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</si>
  <si>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</si>
  <si>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</si>
  <si>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</si>
  <si>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</si>
  <si>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</si>
  <si>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</si>
  <si>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</si>
  <si>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</si>
  <si>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</si>
  <si>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</si>
  <si>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</si>
  <si>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</si>
  <si>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</si>
  <si>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</si>
  <si>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</si>
  <si>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</si>
  <si>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</si>
  <si>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</si>
  <si>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</si>
  <si>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</si>
  <si>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</si>
  <si>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</si>
  <si>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</si>
  <si>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</si>
  <si>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</si>
  <si>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</si>
  <si>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</si>
  <si>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</si>
  <si>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</si>
  <si>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</si>
  <si>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</si>
  <si>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</si>
  <si>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</si>
  <si>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</si>
  <si>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</si>
  <si>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</si>
  <si>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</si>
  <si>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</si>
  <si>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</si>
  <si>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</si>
  <si>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</si>
  <si>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</si>
  <si>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</si>
  <si>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</si>
  <si>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</si>
  <si>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</si>
  <si>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</si>
  <si>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</si>
  <si>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</si>
  <si>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</si>
  <si>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</si>
  <si>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</si>
  <si>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</si>
  <si>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</si>
  <si>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</si>
  <si>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</si>
  <si>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</si>
  <si>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</si>
  <si>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</si>
  <si>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</si>
  <si>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</si>
  <si>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</si>
  <si>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</si>
  <si>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</si>
  <si>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</si>
  <si>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</si>
  <si>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</si>
  <si>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</si>
  <si>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</si>
  <si>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</si>
  <si>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</si>
  <si>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</si>
  <si>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</si>
  <si>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</si>
  <si>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</si>
  <si>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</si>
  <si>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</si>
  <si>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</si>
  <si>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</si>
  <si>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</si>
  <si>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</si>
  <si>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</si>
  <si>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</si>
  <si>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</si>
  <si>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</si>
  <si>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</si>
  <si>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</si>
  <si>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</si>
  <si>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</si>
  <si>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</si>
  <si>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</si>
  <si>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</si>
  <si>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</si>
  <si>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</si>
  <si>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</si>
  <si>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</si>
  <si>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</si>
  <si>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</si>
  <si>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</si>
  <si>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</si>
  <si>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</si>
  <si>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</si>
  <si>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</si>
  <si>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</si>
  <si>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</si>
  <si>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</si>
  <si>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</si>
  <si>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</si>
  <si>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</si>
  <si>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</si>
  <si>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</si>
  <si>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</si>
  <si>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</si>
  <si>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</si>
  <si>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</si>
  <si>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</si>
  <si>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</si>
  <si>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</si>
  <si>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</si>
  <si>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</si>
  <si>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</si>
  <si>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</si>
  <si>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</si>
  <si>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</si>
  <si>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</si>
  <si>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</si>
  <si>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</si>
  <si>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</si>
  <si>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</si>
  <si>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</si>
  <si>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</si>
  <si>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</si>
  <si>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</si>
  <si>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</si>
  <si>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</si>
  <si>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</si>
  <si>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</si>
  <si>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</si>
  <si>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</si>
  <si>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</si>
  <si>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</si>
  <si>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</si>
  <si>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</si>
  <si>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</si>
  <si>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</si>
  <si>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</si>
  <si>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</si>
  <si>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</si>
  <si>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</si>
  <si>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</si>
  <si>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</si>
  <si>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</si>
  <si>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</si>
  <si>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</si>
  <si>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</si>
  <si>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</si>
  <si>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</si>
  <si>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</si>
  <si>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</si>
  <si>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</si>
  <si>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</si>
  <si>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</si>
  <si>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</si>
  <si>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</si>
  <si>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</si>
  <si>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</si>
  <si>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</si>
  <si>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</si>
  <si>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</si>
  <si>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</si>
  <si>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</si>
  <si>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</si>
  <si>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</si>
  <si>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</si>
  <si>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</si>
  <si>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</si>
  <si>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</si>
  <si>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</si>
  <si>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</si>
  <si>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</si>
  <si>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</si>
  <si>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</si>
  <si>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</si>
  <si>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</si>
  <si>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</si>
  <si>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</si>
  <si>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</si>
  <si>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</si>
  <si>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</si>
  <si>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</si>
  <si>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</si>
  <si>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</si>
  <si>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</si>
  <si>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</si>
  <si>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</si>
  <si>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</si>
  <si>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</si>
  <si>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</si>
  <si>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</si>
  <si>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</si>
  <si>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</si>
  <si>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</si>
  <si>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</si>
  <si>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</si>
  <si>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</si>
  <si>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</si>
  <si>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</si>
  <si>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</si>
  <si>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</si>
  <si>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</si>
  <si>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</si>
  <si>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</si>
  <si>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</si>
  <si>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</si>
  <si>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</si>
  <si>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</si>
  <si>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</si>
  <si>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</si>
  <si>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</si>
  <si>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</si>
  <si>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</si>
  <si>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</si>
  <si>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</si>
  <si>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</si>
  <si>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</si>
  <si>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</si>
  <si>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</si>
  <si>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</si>
  <si>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</si>
  <si>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</si>
  <si>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</si>
  <si>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</si>
  <si>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</si>
  <si>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</si>
  <si>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</si>
  <si>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</si>
  <si>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</si>
  <si>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</si>
  <si>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</si>
  <si>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</si>
  <si>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</si>
  <si>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</si>
  <si>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</si>
  <si>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</si>
  <si>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</si>
  <si>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</si>
  <si>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</si>
  <si>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</si>
  <si>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</si>
  <si>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</si>
  <si>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</si>
  <si>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</si>
  <si>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</si>
  <si>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</si>
  <si>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</si>
  <si>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</si>
  <si>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</si>
  <si>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</si>
  <si>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</si>
  <si>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</si>
  <si>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</si>
  <si>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</si>
  <si>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</si>
  <si>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</si>
  <si>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</si>
  <si>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</si>
  <si>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</si>
  <si>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</si>
  <si>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</si>
  <si>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</si>
  <si>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</si>
  <si>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</si>
  <si>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</si>
  <si>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</si>
  <si>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</si>
  <si>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</si>
  <si>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</si>
  <si>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</si>
  <si>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</si>
  <si>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</si>
  <si>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</si>
  <si>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</si>
  <si>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</si>
  <si>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</si>
  <si>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</si>
  <si>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</si>
  <si>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</si>
  <si>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</si>
  <si>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</si>
  <si>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</si>
  <si>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</si>
  <si>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</si>
  <si>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</si>
  <si>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</si>
  <si>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</si>
  <si>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</si>
  <si>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</si>
  <si>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</si>
  <si>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</si>
  <si>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</si>
  <si>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</si>
  <si>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</si>
  <si>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</si>
  <si>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</si>
  <si>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</si>
  <si>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</si>
  <si>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</si>
  <si>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</si>
  <si>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</si>
  <si>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</si>
  <si>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</si>
  <si>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</si>
  <si>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</si>
  <si>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</si>
  <si>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</si>
  <si>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</si>
  <si>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</si>
  <si>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</si>
  <si>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</si>
  <si>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</si>
  <si>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</si>
  <si>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</si>
  <si>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</si>
  <si>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</si>
  <si>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</si>
  <si>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</si>
  <si>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</si>
  <si>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</si>
  <si>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</si>
  <si>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</si>
  <si>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</si>
  <si>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</si>
  <si>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</si>
  <si>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</si>
  <si>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</si>
  <si>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</si>
  <si>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</si>
  <si>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</si>
  <si>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</si>
  <si>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</si>
  <si>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</si>
  <si>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</si>
  <si>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</si>
  <si>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</si>
  <si>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</si>
  <si>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</si>
  <si>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</si>
  <si>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</si>
  <si>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</si>
  <si>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</si>
  <si>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</si>
  <si>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</si>
  <si>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</si>
  <si>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</si>
  <si>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</si>
  <si>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</si>
  <si>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</si>
  <si>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</si>
  <si>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</si>
  <si>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</si>
  <si>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</si>
  <si>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</si>
  <si>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</si>
  <si>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</si>
  <si>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</si>
  <si>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</si>
  <si>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</si>
  <si>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</si>
  <si>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</si>
  <si>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</si>
  <si>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</si>
  <si>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</si>
  <si>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</si>
  <si>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</si>
  <si>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</si>
  <si>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</si>
  <si>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</si>
  <si>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</si>
  <si>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</si>
  <si>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</si>
  <si>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</si>
  <si>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</si>
  <si>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</si>
  <si>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</si>
  <si>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</si>
  <si>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</si>
  <si>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</si>
  <si>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</si>
  <si>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</si>
  <si>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</si>
  <si>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</si>
  <si>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</si>
  <si>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</si>
  <si>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</si>
  <si>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</si>
  <si>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</si>
  <si>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</si>
  <si>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</si>
  <si>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</si>
  <si>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</si>
  <si>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</si>
  <si>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</si>
  <si>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</si>
  <si>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</si>
  <si>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</si>
  <si>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</si>
  <si>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</si>
  <si>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</si>
  <si>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</si>
  <si>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</si>
  <si>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</si>
  <si>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</si>
  <si>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</si>
  <si>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</si>
  <si>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</si>
  <si>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</si>
  <si>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</si>
  <si>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</si>
  <si>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</si>
  <si>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</si>
  <si>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</si>
  <si>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</si>
  <si>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</si>
  <si>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</si>
  <si>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</si>
  <si>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</si>
  <si>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</si>
  <si>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</si>
  <si>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</si>
  <si>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</si>
  <si>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</si>
  <si>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</si>
  <si>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</si>
  <si>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</si>
  <si>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</si>
  <si>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</si>
  <si>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</si>
  <si>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</si>
  <si>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</si>
  <si>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</si>
  <si>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</si>
  <si>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</si>
  <si>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</si>
  <si>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</si>
  <si>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</si>
  <si>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</si>
  <si>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</si>
  <si>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</si>
  <si>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</si>
  <si>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</si>
  <si>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</si>
  <si>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</si>
  <si>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</si>
  <si>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</si>
  <si>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</si>
  <si>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</si>
  <si>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</si>
  <si>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</si>
  <si>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</si>
  <si>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</si>
  <si>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</si>
  <si>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</si>
  <si>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</si>
  <si>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</si>
  <si>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</si>
  <si>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</si>
  <si>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</si>
  <si>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</si>
  <si>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</si>
  <si>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</si>
  <si>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</si>
  <si>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</si>
  <si>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</si>
  <si>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</si>
  <si>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</si>
  <si>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</si>
  <si>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</si>
  <si>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</si>
  <si>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</si>
  <si>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</si>
  <si>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</si>
  <si>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</si>
  <si>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</si>
  <si>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</si>
  <si>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</si>
  <si>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</si>
  <si>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</si>
  <si>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</si>
  <si>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</si>
  <si>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</si>
  <si>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</si>
  <si>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</si>
  <si>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</si>
  <si>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</si>
  <si>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</si>
  <si>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</si>
  <si>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</si>
  <si>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</si>
  <si>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</si>
  <si>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</si>
  <si>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</si>
  <si>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</si>
  <si>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</si>
  <si>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</si>
  <si>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</si>
  <si>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</si>
  <si>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</si>
  <si>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</si>
  <si>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</si>
  <si>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</si>
  <si>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</si>
  <si>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</si>
  <si>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</si>
  <si>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</si>
  <si>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</si>
  <si>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</si>
  <si>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</si>
  <si>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</si>
  <si>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</si>
  <si>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</si>
  <si>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</si>
  <si>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</si>
  <si>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</si>
  <si>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</si>
  <si>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</si>
  <si>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</si>
  <si>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</si>
  <si>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</si>
  <si>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</si>
  <si>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</si>
  <si>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</si>
  <si>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</si>
  <si>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</si>
  <si>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</si>
  <si>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</si>
  <si>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</si>
  <si>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</si>
  <si>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</si>
  <si>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</si>
  <si>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</si>
  <si>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</si>
  <si>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</si>
  <si>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</si>
  <si>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</si>
  <si>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</si>
  <si>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</si>
  <si>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</si>
  <si>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</si>
  <si>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</si>
  <si>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</si>
  <si>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</si>
  <si>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</si>
  <si>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</si>
  <si>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</si>
  <si>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</si>
  <si>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</si>
  <si>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</si>
  <si>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</si>
  <si>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</si>
  <si>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</si>
  <si>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</si>
  <si>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</si>
  <si>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</si>
  <si>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</si>
  <si>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</si>
  <si>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</si>
  <si>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</si>
  <si>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</si>
  <si>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</si>
  <si>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</si>
  <si>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</si>
  <si>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</si>
  <si>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</si>
  <si>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</si>
  <si>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</si>
  <si>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</si>
  <si>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</si>
  <si>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</si>
  <si>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</si>
  <si>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</si>
  <si>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</si>
  <si>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</si>
  <si>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</si>
  <si>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</si>
  <si>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</si>
  <si>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</si>
  <si>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</si>
  <si>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</si>
  <si>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</si>
  <si>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</si>
  <si>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</si>
  <si>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</si>
  <si>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</si>
  <si>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</si>
  <si>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</si>
  <si>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</si>
  <si>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</si>
  <si>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</si>
  <si>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</si>
  <si>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</si>
  <si>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</si>
  <si>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</si>
  <si>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</si>
  <si>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</si>
  <si>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</si>
  <si>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</si>
  <si>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</si>
  <si>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</si>
  <si>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</si>
  <si>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</si>
  <si>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</si>
  <si>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</si>
  <si>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</si>
  <si>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</si>
  <si>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</si>
  <si>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</si>
  <si>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</si>
  <si>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</si>
  <si>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</si>
  <si>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</si>
  <si>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</si>
  <si>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</si>
  <si>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</si>
  <si>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</si>
  <si>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</si>
  <si>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</si>
  <si>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</si>
  <si>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</si>
  <si>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</si>
  <si>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</si>
  <si>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</si>
  <si>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</si>
  <si>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</si>
  <si>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</si>
  <si>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</si>
  <si>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</si>
  <si>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</si>
  <si>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</si>
  <si>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</si>
  <si>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</si>
  <si>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</si>
  <si>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</si>
  <si>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</si>
  <si>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</si>
  <si>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</si>
  <si>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</si>
  <si>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</si>
  <si>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</si>
  <si>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</si>
  <si>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</si>
  <si>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</si>
  <si>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</si>
  <si>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</si>
  <si>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</si>
  <si>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</si>
  <si>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</si>
  <si>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</si>
  <si>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</si>
  <si>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</si>
  <si>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</si>
  <si>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</si>
  <si>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</si>
  <si>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</si>
  <si>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</si>
  <si>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</si>
  <si>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</si>
  <si>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</si>
  <si>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</si>
  <si>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</si>
  <si>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</si>
  <si>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</si>
  <si>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</si>
  <si>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</si>
  <si>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</si>
  <si>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</si>
  <si>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</si>
  <si>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</si>
  <si>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</si>
  <si>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</si>
  <si>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</si>
  <si>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</si>
  <si>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</si>
  <si>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</si>
  <si>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</si>
  <si>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</si>
  <si>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</si>
  <si>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</si>
  <si>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</si>
  <si>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</si>
  <si>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</si>
  <si>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</si>
  <si>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</si>
  <si>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</si>
  <si>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</si>
  <si>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</si>
  <si>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</si>
  <si>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</si>
  <si>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</si>
  <si>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</si>
  <si>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</si>
  <si>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</si>
  <si>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</si>
  <si>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</si>
  <si>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</si>
  <si>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</si>
  <si>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</si>
  <si>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</si>
  <si>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</si>
  <si>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</si>
  <si>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</si>
  <si>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</si>
  <si>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</si>
  <si>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</si>
  <si>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</si>
  <si>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</si>
  <si>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</si>
  <si>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</si>
  <si>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</si>
  <si>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</si>
  <si>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</si>
  <si>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</si>
  <si>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</si>
  <si>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</si>
  <si>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</si>
  <si>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</si>
  <si>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</si>
  <si>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</si>
  <si>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</si>
  <si>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</si>
  <si>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</si>
  <si>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</si>
  <si>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</si>
  <si>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</si>
  <si>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</si>
  <si>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</si>
  <si>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</si>
  <si>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</si>
  <si>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</si>
  <si>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</si>
  <si>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</si>
  <si>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</si>
  <si>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</si>
  <si>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</si>
  <si>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</si>
  <si>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</si>
  <si>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</si>
  <si>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</si>
  <si>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</si>
  <si>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</si>
  <si>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</si>
  <si>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</si>
  <si>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</si>
  <si>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</si>
  <si>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</si>
  <si>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</si>
  <si>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</si>
  <si>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</si>
  <si>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</si>
  <si>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</si>
  <si>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</si>
  <si>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</si>
  <si>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</si>
  <si>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</si>
  <si>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</si>
  <si>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</si>
  <si>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</si>
  <si>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</si>
  <si>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</si>
  <si>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</si>
  <si>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</si>
  <si>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</si>
  <si>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</si>
  <si>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</si>
  <si>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</si>
  <si>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</si>
  <si>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</si>
  <si>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</si>
  <si>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</si>
  <si>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</si>
  <si>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</si>
  <si>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</si>
  <si>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</si>
  <si>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</si>
  <si>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</si>
  <si>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</si>
  <si>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</si>
  <si>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</si>
  <si>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</si>
  <si>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</si>
  <si>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</si>
  <si>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</si>
  <si>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</si>
  <si>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</si>
  <si>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</si>
  <si>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</si>
  <si>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</si>
  <si>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</si>
  <si>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</si>
  <si>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</si>
  <si>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</si>
  <si>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</si>
  <si>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</si>
  <si>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</si>
  <si>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</si>
  <si>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</si>
  <si>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</si>
  <si>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</si>
  <si>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</si>
  <si>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</si>
  <si>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</si>
  <si>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</si>
  <si>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</si>
  <si>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</si>
  <si>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</si>
  <si>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</si>
  <si>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</si>
  <si>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</si>
  <si>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</si>
  <si>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</si>
  <si>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</si>
  <si>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</si>
  <si>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</si>
  <si>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</si>
  <si>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</si>
  <si>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</si>
  <si>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</si>
  <si>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</si>
  <si>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</si>
  <si>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</si>
  <si>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</si>
  <si>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</si>
  <si>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</si>
  <si>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</si>
  <si>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</si>
  <si>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</si>
  <si>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</si>
  <si>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</si>
  <si>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</si>
  <si>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</si>
  <si>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</si>
  <si>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</si>
  <si>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</si>
  <si>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</si>
  <si>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</si>
  <si>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</si>
  <si>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</si>
  <si>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</si>
  <si>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</si>
  <si>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</si>
  <si>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</si>
  <si>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</si>
  <si>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</si>
  <si>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</si>
  <si>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</si>
  <si>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</si>
  <si>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</si>
  <si>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</si>
  <si>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</si>
  <si>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</si>
  <si>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</si>
  <si>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</si>
  <si>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</si>
  <si>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</si>
  <si>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</si>
  <si>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</si>
  <si>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</si>
  <si>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</si>
  <si>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</si>
  <si>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</si>
  <si>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</si>
  <si>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</si>
  <si>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</si>
  <si>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</si>
  <si>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</si>
  <si>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</si>
  <si>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</si>
  <si>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</si>
  <si>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</si>
  <si>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</si>
  <si>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</si>
  <si>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</si>
  <si>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</si>
  <si>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</si>
  <si>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</si>
  <si>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</si>
  <si>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</si>
  <si>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</si>
  <si>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</si>
  <si>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</si>
  <si>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</si>
  <si>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</si>
  <si>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</si>
  <si>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</si>
  <si>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</si>
  <si>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</si>
  <si>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</si>
  <si>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</si>
  <si>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</si>
  <si>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</si>
  <si>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</si>
  <si>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</si>
  <si>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</si>
  <si>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</si>
  <si>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</si>
  <si>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</si>
  <si>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</si>
  <si>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</si>
  <si>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</si>
  <si>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</si>
  <si>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</si>
  <si>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</si>
  <si>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</si>
  <si>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</si>
  <si>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</si>
  <si>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</si>
  <si>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</si>
  <si>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</si>
  <si>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</si>
  <si>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</si>
  <si>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</si>
  <si>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</si>
  <si>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</si>
  <si>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</si>
  <si>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</si>
  <si>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</si>
  <si>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</si>
  <si>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</si>
  <si>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</si>
  <si>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</si>
  <si>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</si>
  <si>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</si>
  <si>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</si>
  <si>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</si>
  <si>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</si>
  <si>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</si>
  <si>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</si>
  <si>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</si>
  <si>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</si>
  <si>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</si>
  <si>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</si>
  <si>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</si>
  <si>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</si>
  <si>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</si>
  <si>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</si>
  <si>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</si>
  <si>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</si>
  <si>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</si>
  <si>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</si>
  <si>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</si>
  <si>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</si>
  <si>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</si>
  <si>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</si>
  <si>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</si>
  <si>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</si>
  <si>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</si>
  <si>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</si>
  <si>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</si>
  <si>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</si>
  <si>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</si>
  <si>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</si>
  <si>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</si>
  <si>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</si>
  <si>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</si>
  <si>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</si>
  <si>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</si>
  <si>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</si>
  <si>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</si>
  <si>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</si>
  <si>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</si>
  <si>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</si>
  <si>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</si>
  <si>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</si>
  <si>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</si>
  <si>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</si>
  <si>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</si>
  <si>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</si>
  <si>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</si>
  <si>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</si>
  <si>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</si>
  <si>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</si>
  <si>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</si>
  <si>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</si>
  <si>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</si>
  <si>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</si>
  <si>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</si>
  <si>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</si>
  <si>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</si>
  <si>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</si>
  <si>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</si>
  <si>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</si>
  <si>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</si>
  <si>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</si>
  <si>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</si>
  <si>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</si>
  <si>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</si>
  <si>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</si>
  <si>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</si>
  <si>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</si>
  <si>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</si>
  <si>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</si>
  <si>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</si>
  <si>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</si>
  <si>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</si>
  <si>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</si>
  <si>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</si>
  <si>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</si>
  <si>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</si>
  <si>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</si>
  <si>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</si>
  <si>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</si>
  <si>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</si>
  <si>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</si>
  <si>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</si>
  <si>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</si>
  <si>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</si>
  <si>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</si>
  <si>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</si>
  <si>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</si>
  <si>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</si>
  <si>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</si>
  <si>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</si>
  <si>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</si>
  <si>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</si>
  <si>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</si>
  <si>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</si>
  <si>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</si>
  <si>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</si>
  <si>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</si>
  <si>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</si>
  <si>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</si>
  <si>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</si>
  <si>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</si>
  <si>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</si>
  <si>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</si>
  <si>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</si>
  <si>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</si>
  <si>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</si>
  <si>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</si>
  <si>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</si>
  <si>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</si>
  <si>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</si>
  <si>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</si>
  <si>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</si>
  <si>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</si>
  <si>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</si>
  <si>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</si>
  <si>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</si>
  <si>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</si>
  <si>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</si>
  <si>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</si>
  <si>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</si>
  <si>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</si>
  <si>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</si>
  <si>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</si>
  <si>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</si>
  <si>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</si>
  <si>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</si>
  <si>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</si>
  <si>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</si>
  <si>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</si>
  <si>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</si>
  <si>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</si>
  <si>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</si>
  <si>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</si>
  <si>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</si>
  <si>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</si>
  <si>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</si>
  <si>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</si>
  <si>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</si>
  <si>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</si>
  <si>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</si>
  <si>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</si>
  <si>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</si>
  <si>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</si>
  <si>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</si>
  <si>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</si>
  <si>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</si>
  <si>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</si>
  <si>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</si>
  <si>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</si>
  <si>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</si>
  <si>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</si>
  <si>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</si>
  <si>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</si>
  <si>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</si>
  <si>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</si>
  <si>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</si>
  <si>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</si>
  <si>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</si>
  <si>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</si>
  <si>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</si>
  <si>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</si>
  <si>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</si>
  <si>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</si>
  <si>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</si>
  <si>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</si>
  <si>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</si>
  <si>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</si>
  <si>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</si>
  <si>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</si>
  <si>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</si>
  <si>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</si>
  <si>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</si>
  <si>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</si>
  <si>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</si>
  <si>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</si>
  <si>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</si>
  <si>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</si>
  <si>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</si>
  <si>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</si>
  <si>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</si>
  <si>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</si>
  <si>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</si>
  <si>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</si>
  <si>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</si>
  <si>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</si>
  <si>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</si>
  <si>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</si>
  <si>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</si>
  <si>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</si>
  <si>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</si>
  <si>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</si>
  <si>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</si>
  <si>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</si>
  <si>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</si>
  <si>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</si>
  <si>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</si>
  <si>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</si>
  <si>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</si>
  <si>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</si>
  <si>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</si>
  <si>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</si>
  <si>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</si>
  <si>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</si>
  <si>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</si>
  <si>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</si>
  <si>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</si>
  <si>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</si>
  <si>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</si>
  <si>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</si>
  <si>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</si>
  <si>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</si>
  <si>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</si>
  <si>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</si>
  <si>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</si>
  <si>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</si>
  <si>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</si>
  <si>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</si>
  <si>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</si>
  <si>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</si>
  <si>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</si>
  <si>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</si>
  <si>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</si>
  <si>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</si>
  <si>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</si>
  <si>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</si>
  <si>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</si>
  <si>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</si>
  <si>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</si>
  <si>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</si>
  <si>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</si>
  <si>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</si>
  <si>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</si>
  <si>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</si>
  <si>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</si>
  <si>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</si>
  <si>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</si>
  <si>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</si>
  <si>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</si>
  <si>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</si>
  <si>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</si>
  <si>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</si>
  <si>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</si>
  <si>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</si>
  <si>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</si>
  <si>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</si>
  <si>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</si>
  <si>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</si>
  <si>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</si>
  <si>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</si>
  <si>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</si>
  <si>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</si>
  <si>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</si>
  <si>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</si>
  <si>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</si>
  <si>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</si>
  <si>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</si>
  <si>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</si>
  <si>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</si>
  <si>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</si>
  <si>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</si>
  <si>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</si>
  <si>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</si>
  <si>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</si>
  <si>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</si>
  <si>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</si>
  <si>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</si>
  <si>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</si>
  <si>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</si>
  <si>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</si>
  <si>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</si>
  <si>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</si>
  <si>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</si>
  <si>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</si>
  <si>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</si>
  <si>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</si>
  <si>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</si>
  <si>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</si>
  <si>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</si>
  <si>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</si>
  <si>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</si>
  <si>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</si>
  <si>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</si>
  <si>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</si>
  <si>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</si>
  <si>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</si>
  <si>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</si>
  <si>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</si>
  <si>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</si>
  <si>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</si>
  <si>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</si>
  <si>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</si>
  <si>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</si>
  <si>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</si>
  <si>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</si>
  <si>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</si>
  <si>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</si>
  <si>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</si>
  <si>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</si>
  <si>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</si>
  <si>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</si>
  <si>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</si>
  <si>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</si>
  <si>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</si>
  <si>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</si>
  <si>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</si>
  <si>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</si>
  <si>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</si>
  <si>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</si>
  <si>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</si>
  <si>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</si>
  <si>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</si>
  <si>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</si>
  <si>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</si>
  <si>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</si>
  <si>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</si>
  <si>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</si>
  <si>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</si>
  <si>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</si>
  <si>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</si>
  <si>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</si>
  <si>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</si>
  <si>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</si>
  <si>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</si>
  <si>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</si>
  <si>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</si>
  <si>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</si>
  <si>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</si>
  <si>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</si>
  <si>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</si>
  <si>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</si>
  <si>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</si>
  <si>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</si>
  <si>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</si>
  <si>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</si>
  <si>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</si>
  <si>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</si>
  <si>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</si>
  <si>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</si>
  <si>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</si>
  <si>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</si>
  <si>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</si>
  <si>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</si>
  <si>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</si>
  <si>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</si>
  <si>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</si>
  <si>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</si>
  <si>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</si>
  <si>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</si>
  <si>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</si>
  <si>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</si>
  <si>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</si>
  <si>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</si>
  <si>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</si>
  <si>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</si>
  <si>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</si>
  <si>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</si>
  <si>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</si>
  <si>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</si>
  <si>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</si>
  <si>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</si>
  <si>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</si>
  <si>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</si>
  <si>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</si>
  <si>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</si>
  <si>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</si>
  <si>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</si>
  <si>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</si>
  <si>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</si>
  <si>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</si>
  <si>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</si>
  <si>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</si>
  <si>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</si>
  <si>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</si>
  <si>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</si>
  <si>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</si>
  <si>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</si>
  <si>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</si>
  <si>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</si>
  <si>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</si>
  <si>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</si>
  <si>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</si>
  <si>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</si>
  <si>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</si>
  <si>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</si>
  <si>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</si>
  <si>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</si>
  <si>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</si>
  <si>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</si>
  <si>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</si>
  <si>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</si>
  <si>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</si>
  <si>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</si>
  <si>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</si>
  <si>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</si>
  <si>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</si>
  <si>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</si>
  <si>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</si>
  <si>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</si>
  <si>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</si>
  <si>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</si>
  <si>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</si>
  <si>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</si>
  <si>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</si>
  <si>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</si>
  <si>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</si>
  <si>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</si>
  <si>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</si>
  <si>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</si>
  <si>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</si>
  <si>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</si>
  <si>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</si>
  <si>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</si>
  <si>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</si>
  <si>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</si>
  <si>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</si>
  <si>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</si>
  <si>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</si>
  <si>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</si>
  <si>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</si>
  <si>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</si>
  <si>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</si>
  <si>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</si>
  <si>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</si>
  <si>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</si>
  <si>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</si>
  <si>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</si>
  <si>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</si>
  <si>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</si>
  <si>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</si>
  <si>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</si>
  <si>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</si>
  <si>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</si>
  <si>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</si>
  <si>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</si>
  <si>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</si>
  <si>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</si>
  <si>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</si>
  <si>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</si>
  <si>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</si>
  <si>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</si>
  <si>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</si>
  <si>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</si>
  <si>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</si>
  <si>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</si>
  <si>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</si>
  <si>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</si>
  <si>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</si>
  <si>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</si>
  <si>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</si>
  <si>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</si>
  <si>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</si>
  <si>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</si>
  <si>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</si>
  <si>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</si>
  <si>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</si>
  <si>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</si>
  <si>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</si>
  <si>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</si>
  <si>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</si>
  <si>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</si>
  <si>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</si>
  <si>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</si>
  <si>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</si>
  <si>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</si>
  <si>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</si>
  <si>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</si>
  <si>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</si>
  <si>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</si>
  <si>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</si>
  <si>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</si>
  <si>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</si>
  <si>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</si>
  <si>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</si>
  <si>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</si>
  <si>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</si>
  <si>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</si>
  <si>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</si>
  <si>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</si>
  <si>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</si>
  <si>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</si>
  <si>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</si>
  <si>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</si>
  <si>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</si>
  <si>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</si>
  <si>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</si>
  <si>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</si>
  <si>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</si>
  <si>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</si>
  <si>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</si>
  <si>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</si>
  <si>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</si>
  <si>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</si>
  <si>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</si>
  <si>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</si>
  <si>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</si>
  <si>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</si>
  <si>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</si>
  <si>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</si>
  <si>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</si>
  <si>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</si>
  <si>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</si>
  <si>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</si>
  <si>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</si>
  <si>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</si>
  <si>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</si>
  <si>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</si>
  <si>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</si>
  <si>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</si>
  <si>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</si>
  <si>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</si>
  <si>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</si>
  <si>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</si>
  <si>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</si>
  <si>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</si>
  <si>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</si>
  <si>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</si>
  <si>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</si>
  <si>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</si>
  <si>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</si>
  <si>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</si>
  <si>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</si>
  <si>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</si>
  <si>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</si>
  <si>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</si>
  <si>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</si>
  <si>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</si>
  <si>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</si>
  <si>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</si>
  <si>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</si>
  <si>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</si>
  <si>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</si>
  <si>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</si>
  <si>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</si>
  <si>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</si>
  <si>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</si>
  <si>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</si>
  <si>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</si>
  <si>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</si>
  <si>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</si>
  <si>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</si>
  <si>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</si>
  <si>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</si>
  <si>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</si>
  <si>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</si>
  <si>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</si>
  <si>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</si>
  <si>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</si>
  <si>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</si>
  <si>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</si>
  <si>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</si>
  <si>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</si>
  <si>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</si>
  <si>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</si>
  <si>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</si>
  <si>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</si>
  <si>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</si>
  <si>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</si>
  <si>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</si>
  <si>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</si>
  <si>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</si>
  <si>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</si>
  <si>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</si>
  <si>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</si>
  <si>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</si>
  <si>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</si>
  <si>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</si>
  <si>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</si>
  <si>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</si>
  <si>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</si>
  <si>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</si>
  <si>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</si>
  <si>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</si>
  <si>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</si>
  <si>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</si>
  <si>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</si>
  <si>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</si>
  <si>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</si>
  <si>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</si>
  <si>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</si>
  <si>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</si>
  <si>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</si>
  <si>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</si>
  <si>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</si>
  <si>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</si>
  <si>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</si>
  <si>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</si>
  <si>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</si>
  <si>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</si>
  <si>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</si>
  <si>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</si>
  <si>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</si>
  <si>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</si>
  <si>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</si>
  <si>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</si>
  <si>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</si>
  <si>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</si>
  <si>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</si>
  <si>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</si>
  <si>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</si>
  <si>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</si>
  <si>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</si>
  <si>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</si>
  <si>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</si>
  <si>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</si>
  <si>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</si>
  <si>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</si>
  <si>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</si>
  <si>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</si>
  <si>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</si>
  <si>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</si>
  <si>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</si>
  <si>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</si>
  <si>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</si>
  <si>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</si>
  <si>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</si>
  <si>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</si>
  <si>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</si>
  <si>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</si>
  <si>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</si>
  <si>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</si>
  <si>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</si>
  <si>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</si>
  <si>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</si>
  <si>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</si>
  <si>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</si>
  <si>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</si>
  <si>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</si>
  <si>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</si>
  <si>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</si>
  <si>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</si>
  <si>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</si>
  <si>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</si>
  <si>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</si>
  <si>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</si>
  <si>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</si>
  <si>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</si>
  <si>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</si>
  <si>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</si>
  <si>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</si>
  <si>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</si>
  <si>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</si>
  <si>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</si>
  <si>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</si>
  <si>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</si>
  <si>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</si>
  <si>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</si>
  <si>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</si>
  <si>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</si>
  <si>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</si>
  <si>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</si>
  <si>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</si>
  <si>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</si>
  <si>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</si>
  <si>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</si>
  <si>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</si>
  <si>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</si>
  <si>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</si>
  <si>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</si>
  <si>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</si>
  <si>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</si>
  <si>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</si>
  <si>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</si>
  <si>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</si>
  <si>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</si>
  <si>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</si>
  <si>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</si>
  <si>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</si>
  <si>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</si>
  <si>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</si>
  <si>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</si>
  <si>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</si>
  <si>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</si>
  <si>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</si>
  <si>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</si>
  <si>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</si>
  <si>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</si>
  <si>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</si>
  <si>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</si>
  <si>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</si>
  <si>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</si>
  <si>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</si>
  <si>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</si>
  <si>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</si>
  <si>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</si>
  <si>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</si>
  <si>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</si>
  <si>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</si>
  <si>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</si>
  <si>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</si>
  <si>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</si>
  <si>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</si>
  <si>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</si>
  <si>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</si>
  <si>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</si>
  <si>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</si>
  <si>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</si>
  <si>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</si>
  <si>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</si>
  <si>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</si>
  <si>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</si>
  <si>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</si>
  <si>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</si>
  <si>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</si>
  <si>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</si>
  <si>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</si>
  <si>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</si>
  <si>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</si>
  <si>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</si>
  <si>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</si>
  <si>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</si>
  <si>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</si>
  <si>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</si>
  <si>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</si>
  <si>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</si>
  <si>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</si>
  <si>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</si>
  <si>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</si>
  <si>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</si>
  <si>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</si>
  <si>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</si>
  <si>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</si>
  <si>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</si>
  <si>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</si>
  <si>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</si>
  <si>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</si>
  <si>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</si>
  <si>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</si>
  <si>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</si>
  <si>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</si>
  <si>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</si>
  <si>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</si>
  <si>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</si>
  <si>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</si>
  <si>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</si>
  <si>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</si>
  <si>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</si>
  <si>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</si>
  <si>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</si>
  <si>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</si>
  <si>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</si>
  <si>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</si>
  <si>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</si>
  <si>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</si>
  <si>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</si>
  <si>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</si>
  <si>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</si>
  <si>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</si>
  <si>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</si>
  <si>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</si>
  <si>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</si>
  <si>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</si>
  <si>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</si>
  <si>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</si>
  <si>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</si>
  <si>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</si>
  <si>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</si>
  <si>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</si>
  <si>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</si>
  <si>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</si>
  <si>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</si>
  <si>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</si>
  <si>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</si>
  <si>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</si>
  <si>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</si>
  <si>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</si>
  <si>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</si>
  <si>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</si>
  <si>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</si>
  <si>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</si>
  <si>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</si>
  <si>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</si>
  <si>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</si>
  <si>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</si>
  <si>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</si>
  <si>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</si>
  <si>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</si>
  <si>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</si>
  <si>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</si>
  <si>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</si>
  <si>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</si>
  <si>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</si>
  <si>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</si>
  <si>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</si>
  <si>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</si>
  <si>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</si>
  <si>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</si>
  <si>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</si>
  <si>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</si>
  <si>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</si>
  <si>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</si>
  <si>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</si>
  <si>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</si>
  <si>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</si>
  <si>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</si>
  <si>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</si>
  <si>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</si>
  <si>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</si>
  <si>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</si>
  <si>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</si>
  <si>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</si>
  <si>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</si>
  <si>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</si>
  <si>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</si>
  <si>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</si>
  <si>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</si>
  <si>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</si>
  <si>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</si>
  <si>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</si>
  <si>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</si>
  <si>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</si>
  <si>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</si>
  <si>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</si>
  <si>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</si>
  <si>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</si>
  <si>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</si>
  <si>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</si>
  <si>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</si>
  <si>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</si>
  <si>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</si>
  <si>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</si>
  <si>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</si>
  <si>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</si>
  <si>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</si>
  <si>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</si>
  <si>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</si>
  <si>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</si>
  <si>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</si>
  <si>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</si>
  <si>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</si>
  <si>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</si>
  <si>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</si>
  <si>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</si>
  <si>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</si>
  <si>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</si>
  <si>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</si>
  <si>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</si>
  <si>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</si>
  <si>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</si>
  <si>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</si>
  <si>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</si>
  <si>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</si>
  <si>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</si>
  <si>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</si>
  <si>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</si>
  <si>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</si>
  <si>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</si>
  <si>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</si>
  <si>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</si>
  <si>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</si>
  <si>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</si>
  <si>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</si>
  <si>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</si>
  <si>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</si>
  <si>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</si>
  <si>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</si>
  <si>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</si>
  <si>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</si>
  <si>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</si>
  <si>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</si>
  <si>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</si>
  <si>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</si>
  <si>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</si>
  <si>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</si>
  <si>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</si>
  <si>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</si>
  <si>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</si>
  <si>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</si>
  <si>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</si>
  <si>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</si>
  <si>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</si>
  <si>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</si>
  <si>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</si>
  <si>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</si>
  <si>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</si>
  <si>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</si>
  <si>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</si>
  <si>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</si>
  <si>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</si>
  <si>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</si>
  <si>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</si>
  <si>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</si>
  <si>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</si>
  <si>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</si>
  <si>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</si>
  <si>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</si>
  <si>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</si>
  <si>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</si>
  <si>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</si>
  <si>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</si>
  <si>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</si>
  <si>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</si>
  <si>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</si>
  <si>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</si>
  <si>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</si>
  <si>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</si>
  <si>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</si>
  <si>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</si>
  <si>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</si>
  <si>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</si>
  <si>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</si>
  <si>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</si>
  <si>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</si>
  <si>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</si>
  <si>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</si>
  <si>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</si>
  <si>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</si>
  <si>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</si>
  <si>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</si>
  <si>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</si>
  <si>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</si>
  <si>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</si>
  <si>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</si>
  <si>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</si>
  <si>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</si>
  <si>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</si>
  <si>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</si>
  <si>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</si>
  <si>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</si>
  <si>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</si>
  <si>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</si>
  <si>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</si>
  <si>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</si>
  <si>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</si>
  <si>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</si>
  <si>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</si>
  <si>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</si>
  <si>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</si>
  <si>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</si>
  <si>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</si>
  <si>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</si>
  <si>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</si>
  <si>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</si>
  <si>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</si>
  <si>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</si>
  <si>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</si>
  <si>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</si>
  <si>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</si>
  <si>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</si>
  <si>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</si>
  <si>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</si>
  <si>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</si>
  <si>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</si>
  <si>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</si>
  <si>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</si>
  <si>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</si>
  <si>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</si>
  <si>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</si>
  <si>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</si>
  <si>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</si>
  <si>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</si>
  <si>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</si>
  <si>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</si>
  <si>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</si>
  <si>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</si>
  <si>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</si>
  <si>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</si>
  <si>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</si>
  <si>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</si>
  <si>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</si>
  <si>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</si>
  <si>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</si>
  <si>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</si>
  <si>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</si>
  <si>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</si>
  <si>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</si>
  <si>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</si>
  <si>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</si>
  <si>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</si>
  <si>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</si>
  <si>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</si>
  <si>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</si>
  <si>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</si>
  <si>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</si>
  <si>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</si>
  <si>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</si>
  <si>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</si>
  <si>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</si>
  <si>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</si>
  <si>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</si>
  <si>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</si>
  <si>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</si>
  <si>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</si>
  <si>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</si>
  <si>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</si>
  <si>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</si>
  <si>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</si>
  <si>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</si>
  <si>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</si>
  <si>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</si>
  <si>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</si>
  <si>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</si>
  <si>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</si>
  <si>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</si>
  <si>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</si>
  <si>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</si>
  <si>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</si>
  <si>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</si>
  <si>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</si>
  <si>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</si>
  <si>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</si>
  <si>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</si>
  <si>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</si>
  <si>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</si>
  <si>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</si>
  <si>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</si>
  <si>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</si>
  <si>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</si>
  <si>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</si>
  <si>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</si>
  <si>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</si>
  <si>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</si>
  <si>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</si>
  <si>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</si>
  <si>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</si>
  <si>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</si>
  <si>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</si>
  <si>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</si>
  <si>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</si>
  <si>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</si>
  <si>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</si>
  <si>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</si>
  <si>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</si>
  <si>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</si>
  <si>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</si>
  <si>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</si>
  <si>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</si>
  <si>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</si>
  <si>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</si>
  <si>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</si>
  <si>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</si>
  <si>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</si>
  <si>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</si>
  <si>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</si>
  <si>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</si>
  <si>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</si>
  <si>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</si>
  <si>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</si>
  <si>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</si>
  <si>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</si>
  <si>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</si>
  <si>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</si>
  <si>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</si>
  <si>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</si>
  <si>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</si>
  <si>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</si>
  <si>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</si>
  <si>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</si>
  <si>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</si>
  <si>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</si>
  <si>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</si>
  <si>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</si>
  <si>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</si>
  <si>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</si>
  <si>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</si>
  <si>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</si>
  <si>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</si>
  <si>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</si>
  <si>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</si>
  <si>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</si>
  <si>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</si>
  <si>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</si>
  <si>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</si>
  <si>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</si>
  <si>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</si>
  <si>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</si>
  <si>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</si>
  <si>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</si>
  <si>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</si>
  <si>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</si>
  <si>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</si>
  <si>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</si>
  <si>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</si>
  <si>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</si>
  <si>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</si>
  <si>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</si>
  <si>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</si>
  <si>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</si>
  <si>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</si>
  <si>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</si>
  <si>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</si>
  <si>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</si>
  <si>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</si>
  <si>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</si>
  <si>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</si>
  <si>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</si>
  <si>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</si>
  <si>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</si>
  <si>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</si>
  <si>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</si>
  <si>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</si>
  <si>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</si>
  <si>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</si>
  <si>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</si>
  <si>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</si>
  <si>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</si>
  <si>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</si>
  <si>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</si>
  <si>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</si>
  <si>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</si>
  <si>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</si>
  <si>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</si>
  <si>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</si>
  <si>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</si>
  <si>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</si>
  <si>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</si>
  <si>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</si>
  <si>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</si>
  <si>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</si>
  <si>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</si>
  <si>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</si>
  <si>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</si>
  <si>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</si>
  <si>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</si>
  <si>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</si>
  <si>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</si>
  <si>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</si>
  <si>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</si>
  <si>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</si>
  <si>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</si>
  <si>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</si>
  <si>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</si>
  <si>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</si>
  <si>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</si>
  <si>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</si>
  <si>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</si>
  <si>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</si>
  <si>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</si>
  <si>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</si>
  <si>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</si>
  <si>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</si>
  <si>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</si>
  <si>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</si>
  <si>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</si>
  <si>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</si>
  <si>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</si>
  <si>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</si>
  <si>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</si>
  <si>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</si>
  <si>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</si>
  <si>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</si>
  <si>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</si>
  <si>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</si>
  <si>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</si>
  <si>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</si>
  <si>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</si>
  <si>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</si>
  <si>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</si>
  <si>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</si>
  <si>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</si>
  <si>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</si>
  <si>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</si>
  <si>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</si>
  <si>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</si>
  <si>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</si>
  <si>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</si>
  <si>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</si>
  <si>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</si>
  <si>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</si>
  <si>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</si>
  <si>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</si>
  <si>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</si>
  <si>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</si>
  <si>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</si>
  <si>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</si>
  <si>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</si>
  <si>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</si>
  <si>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</si>
  <si>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</si>
  <si>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</si>
  <si>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</si>
  <si>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</si>
  <si>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</si>
  <si>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</si>
  <si>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</si>
  <si>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</si>
  <si>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</si>
  <si>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</si>
  <si>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</si>
  <si>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</si>
  <si>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</si>
  <si>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</si>
  <si>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</si>
  <si>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</si>
  <si>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</si>
  <si>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</si>
  <si>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</si>
  <si>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</si>
  <si>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</si>
  <si>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</si>
  <si>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</si>
  <si>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</si>
  <si>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</si>
  <si>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</si>
  <si>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</si>
  <si>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</si>
  <si>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</si>
  <si>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</si>
  <si>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</si>
  <si>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</si>
  <si>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</si>
  <si>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</si>
  <si>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</si>
  <si>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</si>
  <si>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</si>
  <si>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</si>
  <si>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</si>
  <si>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</si>
  <si>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</si>
  <si>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</si>
  <si>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</si>
  <si>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</si>
  <si>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</si>
  <si>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</si>
  <si>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</si>
  <si>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</si>
  <si>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</si>
  <si>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</si>
  <si>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</si>
  <si>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</si>
  <si>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</si>
  <si>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</si>
  <si>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</si>
  <si>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</si>
  <si>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</si>
  <si>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</si>
  <si>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</si>
  <si>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</si>
  <si>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</si>
  <si>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</si>
  <si>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</si>
  <si>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</si>
  <si>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</si>
  <si>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</si>
  <si>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</si>
  <si>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</si>
  <si>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</si>
  <si>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</si>
  <si>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</si>
  <si>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</si>
  <si>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</si>
  <si>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</si>
  <si>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</si>
  <si>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</si>
  <si>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</si>
  <si>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</si>
  <si>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</si>
  <si>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</si>
  <si>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</si>
  <si>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</si>
  <si>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</si>
  <si>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</si>
  <si>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</si>
  <si>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</si>
  <si>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</si>
  <si>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</si>
  <si>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</si>
  <si>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</si>
  <si>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</si>
  <si>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</si>
  <si>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</si>
  <si>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</si>
  <si>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</si>
  <si>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</si>
  <si>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</si>
  <si>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</si>
  <si>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</si>
  <si>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</si>
  <si>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</si>
  <si>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</si>
  <si>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</si>
  <si>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</si>
  <si>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</si>
  <si>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</si>
  <si>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</si>
  <si>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</si>
  <si>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</si>
  <si>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</si>
  <si>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</si>
  <si>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</si>
  <si>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</si>
  <si>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</si>
  <si>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</si>
  <si>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</si>
  <si>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</si>
  <si>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</si>
  <si>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</si>
  <si>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</si>
  <si>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</si>
  <si>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</si>
  <si>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</si>
  <si>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</si>
  <si>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</si>
  <si>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</si>
  <si>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</si>
  <si>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</si>
  <si>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</si>
  <si>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</si>
  <si>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</si>
  <si>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</si>
  <si>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</si>
  <si>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</si>
  <si>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</si>
  <si>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</si>
  <si>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</si>
  <si>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</si>
  <si>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</si>
  <si>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</si>
  <si>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</si>
  <si>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</si>
  <si>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</si>
  <si>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</si>
  <si>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</si>
  <si>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</si>
  <si>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</si>
  <si>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</si>
  <si>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</si>
  <si>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</si>
  <si>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</si>
  <si>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</si>
  <si>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</si>
  <si>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</si>
  <si>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</si>
  <si>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</si>
  <si>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</si>
  <si>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</si>
  <si>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</si>
  <si>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</si>
  <si>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</si>
  <si>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</si>
  <si>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</si>
  <si>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</si>
  <si>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</si>
  <si>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</si>
  <si>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</si>
  <si>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</si>
  <si>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</si>
  <si>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</si>
  <si>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</si>
  <si>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</si>
  <si>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</si>
  <si>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</si>
  <si>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</si>
  <si>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</si>
  <si>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</si>
  <si>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</si>
  <si>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</si>
  <si>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</si>
  <si>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</si>
  <si>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</si>
  <si>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</si>
  <si>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</si>
  <si>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</si>
  <si>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</si>
  <si>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</si>
  <si>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</si>
  <si>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</si>
  <si>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</si>
  <si>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</si>
  <si>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</si>
  <si>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</si>
  <si>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</si>
  <si>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</si>
  <si>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</si>
  <si>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</si>
  <si>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</si>
  <si>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</si>
  <si>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</si>
  <si>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</si>
  <si>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</si>
  <si>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</si>
  <si>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</si>
  <si>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</si>
  <si>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</si>
  <si>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</si>
  <si>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</si>
  <si>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</si>
  <si>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</si>
  <si>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</si>
  <si>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</si>
  <si>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</si>
  <si>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</si>
  <si>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</si>
  <si>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</si>
  <si>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</si>
  <si>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</si>
  <si>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</si>
  <si>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</si>
  <si>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</si>
  <si>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</si>
  <si>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</si>
  <si>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</si>
  <si>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</si>
  <si>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</si>
  <si>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</si>
  <si>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</si>
  <si>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</si>
  <si>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</si>
  <si>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</si>
  <si>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</si>
  <si>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</si>
  <si>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</si>
  <si>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</si>
  <si>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</si>
  <si>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</si>
  <si>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</si>
  <si>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</si>
  <si>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</si>
  <si>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</si>
  <si>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</si>
  <si>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</si>
  <si>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</si>
  <si>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</si>
  <si>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</si>
  <si>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</si>
  <si>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</si>
  <si>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</si>
  <si>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</si>
  <si>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</si>
  <si>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</si>
  <si>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</si>
  <si>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</si>
  <si>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</si>
  <si>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</si>
  <si>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</si>
  <si>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</si>
  <si>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</si>
  <si>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</si>
  <si>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</si>
  <si>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</si>
  <si>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</si>
  <si>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</si>
  <si>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</si>
  <si>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</si>
  <si>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</si>
  <si>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</si>
  <si>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</si>
  <si>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</si>
  <si>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</si>
  <si>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</si>
  <si>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</si>
  <si>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</si>
  <si>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</si>
  <si>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</si>
  <si>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</si>
  <si>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</si>
  <si>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</si>
  <si>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</si>
  <si>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</si>
  <si>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</si>
  <si>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</si>
  <si>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</si>
  <si>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</si>
  <si>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</si>
  <si>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</si>
  <si>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</si>
  <si>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</si>
  <si>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</si>
  <si>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</si>
  <si>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</si>
  <si>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</si>
  <si>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</si>
  <si>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</si>
  <si>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</si>
  <si>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</si>
  <si>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</si>
  <si>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</si>
  <si>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</si>
  <si>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</si>
  <si>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</si>
  <si>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</si>
  <si>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</si>
  <si>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</si>
  <si>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</si>
  <si>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</si>
  <si>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</si>
  <si>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</si>
  <si>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</si>
  <si>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</si>
  <si>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</si>
  <si>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</si>
  <si>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</si>
  <si>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</si>
  <si>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</si>
  <si>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</si>
  <si>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</si>
  <si>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</si>
  <si>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</si>
  <si>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</si>
  <si>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</si>
  <si>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</si>
  <si>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</si>
  <si>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</si>
  <si>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</si>
  <si>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</si>
  <si>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</si>
  <si>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</si>
  <si>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</si>
  <si>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</si>
  <si>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</si>
  <si>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</si>
  <si>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</si>
  <si>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</si>
  <si>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</si>
  <si>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</si>
  <si>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</si>
  <si>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</si>
  <si>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</si>
  <si>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</si>
  <si>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</si>
  <si>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</si>
  <si>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</si>
  <si>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</si>
  <si>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</si>
  <si>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</si>
  <si>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</si>
  <si>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</si>
  <si>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</si>
  <si>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</si>
  <si>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</si>
  <si>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</si>
  <si>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</si>
  <si>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</si>
  <si>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</si>
  <si>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</si>
  <si>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</si>
  <si>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</si>
  <si>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</si>
  <si>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</si>
  <si>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</si>
  <si>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</si>
  <si>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</si>
  <si>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</si>
  <si>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</si>
  <si>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</si>
  <si>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</si>
  <si>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</si>
  <si>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</si>
  <si>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</si>
  <si>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</si>
  <si>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</si>
  <si>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</si>
  <si>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</si>
  <si>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</si>
  <si>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</si>
  <si>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</si>
  <si>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</si>
  <si>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</si>
  <si>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</si>
  <si>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</si>
  <si>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</si>
  <si>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</si>
  <si>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</si>
  <si>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</si>
  <si>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</si>
  <si>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</si>
  <si>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</si>
  <si>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</si>
  <si>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</si>
  <si>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</si>
  <si>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</si>
  <si>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</si>
  <si>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</si>
  <si>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</si>
  <si>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</si>
  <si>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</si>
  <si>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</si>
  <si>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</si>
  <si>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</si>
  <si>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</si>
  <si>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</si>
  <si>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</si>
  <si>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</si>
  <si>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</si>
  <si>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</si>
  <si>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</si>
  <si>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</si>
  <si>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</si>
  <si>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</si>
  <si>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</si>
  <si>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</si>
  <si>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</si>
  <si>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</si>
  <si>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</si>
  <si>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</si>
  <si>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</si>
  <si>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</si>
  <si>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</si>
  <si>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</si>
  <si>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</si>
  <si>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</si>
  <si>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</si>
  <si>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</si>
  <si>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</si>
  <si>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</si>
  <si>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</si>
  <si>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</si>
  <si>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</si>
  <si>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</si>
  <si>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</si>
  <si>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</si>
  <si>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</si>
  <si>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</si>
  <si>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</si>
  <si>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</si>
  <si>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</si>
  <si>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</si>
  <si>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</si>
  <si>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</si>
  <si>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</si>
  <si>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</si>
  <si>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</si>
  <si>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</si>
  <si>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</si>
  <si>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</si>
  <si>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</si>
  <si>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</si>
  <si>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</si>
  <si>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</si>
  <si>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</si>
  <si>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</si>
  <si>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</si>
  <si>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</si>
  <si>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</si>
  <si>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</si>
  <si>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</si>
  <si>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</si>
  <si>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</si>
  <si>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</si>
  <si>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</si>
  <si>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</si>
  <si>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</si>
  <si>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</si>
  <si>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</si>
  <si>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</si>
  <si>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</si>
  <si>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</si>
  <si>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</si>
  <si>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</si>
  <si>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</si>
  <si>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</si>
  <si>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</si>
  <si>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</si>
  <si>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</si>
  <si>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</si>
  <si>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</si>
  <si>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</si>
  <si>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</si>
  <si>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</si>
  <si>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</si>
  <si>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</si>
  <si>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</si>
  <si>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</si>
  <si>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</si>
  <si>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</si>
  <si>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</si>
  <si>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</si>
  <si>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</si>
  <si>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</si>
  <si>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</si>
  <si>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</si>
  <si>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</si>
  <si>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</si>
  <si>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</si>
  <si>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</si>
  <si>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</si>
  <si>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</si>
  <si>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</si>
  <si>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</si>
  <si>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</si>
  <si>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</si>
  <si>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</si>
  <si>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</si>
  <si>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</si>
  <si>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</si>
  <si>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</si>
  <si>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</si>
  <si>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</si>
  <si>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</si>
  <si>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</si>
  <si>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</si>
  <si>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</si>
  <si>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</si>
  <si>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</si>
  <si>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</si>
  <si>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</si>
  <si>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</si>
  <si>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</si>
  <si>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</si>
  <si>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</si>
  <si>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</si>
  <si>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</si>
  <si>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</si>
  <si>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</si>
  <si>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</si>
  <si>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</si>
  <si>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</si>
  <si>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</si>
  <si>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</si>
  <si>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</si>
  <si>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</si>
  <si>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</si>
  <si>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</si>
  <si>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</si>
  <si>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</si>
  <si>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</si>
  <si>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</si>
  <si>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</si>
  <si>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</si>
  <si>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</si>
  <si>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</si>
  <si>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</si>
  <si>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</si>
  <si>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</si>
  <si>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</si>
  <si>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</si>
  <si>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</si>
  <si>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</si>
  <si>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</si>
  <si>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</si>
  <si>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</si>
  <si>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</si>
  <si>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</si>
  <si>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</si>
  <si>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</si>
  <si>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</si>
  <si>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</si>
  <si>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</si>
  <si>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</si>
  <si>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</si>
  <si>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</si>
  <si>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</si>
  <si>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</si>
  <si>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</si>
  <si>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</si>
  <si>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</si>
  <si>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</si>
  <si>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</si>
  <si>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</si>
  <si>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</si>
  <si>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</si>
  <si>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</si>
  <si>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</si>
  <si>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</si>
  <si>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</si>
  <si>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</si>
  <si>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</si>
  <si>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</si>
  <si>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</si>
  <si>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</si>
  <si>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</si>
  <si>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</si>
  <si>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</si>
  <si>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</si>
  <si>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</si>
  <si>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</si>
  <si>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</si>
  <si>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</si>
  <si>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</si>
  <si>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</si>
  <si>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</si>
  <si>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</si>
  <si>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</si>
  <si>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</si>
  <si>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</si>
  <si>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</si>
  <si>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</si>
  <si>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</si>
  <si>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</si>
  <si>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</si>
  <si>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</si>
  <si>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</si>
  <si>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</si>
  <si>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</si>
  <si>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</si>
  <si>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</si>
  <si>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</si>
  <si>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</si>
  <si>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</si>
  <si>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</si>
  <si>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</si>
  <si>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</si>
  <si>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</si>
  <si>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</si>
  <si>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</si>
  <si>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</si>
  <si>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</si>
  <si>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</si>
  <si>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</si>
  <si>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</si>
  <si>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</si>
  <si>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</si>
  <si>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</si>
  <si>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</si>
  <si>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</si>
  <si>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</si>
  <si>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</si>
  <si>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</si>
  <si>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</si>
  <si>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</si>
  <si>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</si>
  <si>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</si>
  <si>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</si>
  <si>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</si>
  <si>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</si>
  <si>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</si>
  <si>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</si>
  <si>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</si>
  <si>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</si>
  <si>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</si>
  <si>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</si>
  <si>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</si>
  <si>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</si>
  <si>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</si>
  <si>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</si>
  <si>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</si>
  <si>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</si>
  <si>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</si>
  <si>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</si>
  <si>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</si>
  <si>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</si>
  <si>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</si>
  <si>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</si>
  <si>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</si>
  <si>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</si>
  <si>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</si>
  <si>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</si>
  <si>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</si>
  <si>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</si>
  <si>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</si>
  <si>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</si>
  <si>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</si>
  <si>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</si>
  <si>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</si>
  <si>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</si>
  <si>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</si>
  <si>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</si>
  <si>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</si>
  <si>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</si>
  <si>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</si>
  <si>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</si>
  <si>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</si>
  <si>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</si>
  <si>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</si>
  <si>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</si>
  <si>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</si>
  <si>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</si>
  <si>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</si>
  <si>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</si>
  <si>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</si>
  <si>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</si>
  <si>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</si>
  <si>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</si>
  <si>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</si>
  <si>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</si>
  <si>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</si>
  <si>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</si>
  <si>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</si>
  <si>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</si>
  <si>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</si>
  <si>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</si>
  <si>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</si>
  <si>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</si>
  <si>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</si>
  <si>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</si>
  <si>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</si>
  <si>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</si>
  <si>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</si>
  <si>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</si>
  <si>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</si>
  <si>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</si>
  <si>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</si>
  <si>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</si>
  <si>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</si>
  <si>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</si>
  <si>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</si>
  <si>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</si>
  <si>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</si>
  <si>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</si>
  <si>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</si>
  <si>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</si>
  <si>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</si>
  <si>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</si>
  <si>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</si>
  <si>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</si>
  <si>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</si>
  <si>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</si>
  <si>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</si>
  <si>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</si>
  <si>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</si>
  <si>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</si>
  <si>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</si>
  <si>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</si>
  <si>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</si>
  <si>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</si>
  <si>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</si>
  <si>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</si>
  <si>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</si>
  <si>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</si>
  <si>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</si>
  <si>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</si>
  <si>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</si>
  <si>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</si>
  <si>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</si>
  <si>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</si>
  <si>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</si>
  <si>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</si>
  <si>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</si>
  <si>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</si>
  <si>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</si>
  <si>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</si>
  <si>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</si>
  <si>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</si>
  <si>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</si>
  <si>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</si>
  <si>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</si>
  <si>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</si>
  <si>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</si>
  <si>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</si>
  <si>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</si>
  <si>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</si>
  <si>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</si>
  <si>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</si>
  <si>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</si>
  <si>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</si>
  <si>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</si>
  <si>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</si>
  <si>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</si>
  <si>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</si>
  <si>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</si>
  <si>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</si>
  <si>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</si>
  <si>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</si>
  <si>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</si>
  <si>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</si>
  <si>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</si>
  <si>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</si>
  <si>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</si>
  <si>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</si>
  <si>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</si>
  <si>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</si>
  <si>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</si>
  <si>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</si>
  <si>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</si>
  <si>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</si>
  <si>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</si>
  <si>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</si>
  <si>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</si>
  <si>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</si>
  <si>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</si>
  <si>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</si>
  <si>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</si>
  <si>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</si>
  <si>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</si>
  <si>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</si>
  <si>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</si>
  <si>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</si>
  <si>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</si>
  <si>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</si>
  <si>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</si>
  <si>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</si>
  <si>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</si>
  <si>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</si>
  <si>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</si>
  <si>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</si>
  <si>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</si>
  <si>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</si>
  <si>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</si>
  <si>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</si>
  <si>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</si>
  <si>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</si>
  <si>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</si>
  <si>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</si>
  <si>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</si>
  <si>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</si>
  <si>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</si>
  <si>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</si>
  <si>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</si>
  <si>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</si>
  <si>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</si>
  <si>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</si>
  <si>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</si>
  <si>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</si>
  <si>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</si>
  <si>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</si>
  <si>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</si>
  <si>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</si>
  <si>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</si>
  <si>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</si>
  <si>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</si>
  <si>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</si>
  <si>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</si>
  <si>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</si>
  <si>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</si>
  <si>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</si>
  <si>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</si>
  <si>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</si>
  <si>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</si>
  <si>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</si>
  <si>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</si>
  <si>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</si>
  <si>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</si>
  <si>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</si>
  <si>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</si>
  <si>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</si>
  <si>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</si>
  <si>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</si>
  <si>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</si>
  <si>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</si>
  <si>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</si>
  <si>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</si>
  <si>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</si>
  <si>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</si>
  <si>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</si>
  <si>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</si>
  <si>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</si>
  <si>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</si>
  <si>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</si>
  <si>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</si>
  <si>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</si>
  <si>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</si>
  <si>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</si>
  <si>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</si>
  <si>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</si>
  <si>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</si>
  <si>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</si>
  <si>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</si>
  <si>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</si>
  <si>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</si>
  <si>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</si>
  <si>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</si>
  <si>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</si>
  <si>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</si>
  <si>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</si>
  <si>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</si>
  <si>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</si>
  <si>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</si>
  <si>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</si>
  <si>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</si>
  <si>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</si>
  <si>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</si>
  <si>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</si>
  <si>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</si>
  <si>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</si>
  <si>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</si>
  <si>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</si>
  <si>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</si>
  <si>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</si>
  <si>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</si>
  <si>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</si>
  <si>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</si>
  <si>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</si>
  <si>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</si>
  <si>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</si>
  <si>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</si>
  <si>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</si>
  <si>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</si>
  <si>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</si>
  <si>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</si>
  <si>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</si>
  <si>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</si>
  <si>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</si>
  <si>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</si>
  <si>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</si>
  <si>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</si>
  <si>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</si>
  <si>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</si>
  <si>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</si>
  <si>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</si>
  <si>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</si>
  <si>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</si>
  <si>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</si>
  <si>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</si>
  <si>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</si>
  <si>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</si>
  <si>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</si>
  <si>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</si>
  <si>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</si>
  <si>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</si>
  <si>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</si>
  <si>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</si>
  <si>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</si>
  <si>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</si>
  <si>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</si>
  <si>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</si>
  <si>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</si>
  <si>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</si>
  <si>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</si>
  <si>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</si>
  <si>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</si>
  <si>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</si>
  <si>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</si>
  <si>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</si>
  <si>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</si>
  <si>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</si>
  <si>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</si>
  <si>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</si>
  <si>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</si>
  <si>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</si>
  <si>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</si>
  <si>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</si>
  <si>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</si>
  <si>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</si>
  <si>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</si>
  <si>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</si>
  <si>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</si>
  <si>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</si>
  <si>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</si>
  <si>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</si>
  <si>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</si>
  <si>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</si>
  <si>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</si>
  <si>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</si>
  <si>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</si>
  <si>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</si>
  <si>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</si>
  <si>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</si>
  <si>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</si>
  <si>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</si>
  <si>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</si>
  <si>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</si>
  <si>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</si>
  <si>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</si>
  <si>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</si>
  <si>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</si>
  <si>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</si>
  <si>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</si>
  <si>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</si>
  <si>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</si>
  <si>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</si>
  <si>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</si>
  <si>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</si>
  <si>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</si>
  <si>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</si>
  <si>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</si>
  <si>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</si>
  <si>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</si>
  <si>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</si>
  <si>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</si>
  <si>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</si>
  <si>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</si>
  <si>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</si>
  <si>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</si>
  <si>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</si>
  <si>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</si>
  <si>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</si>
  <si>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</si>
  <si>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</si>
  <si>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</si>
  <si>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</si>
  <si>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</si>
  <si>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</si>
  <si>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</si>
  <si>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</si>
  <si>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</si>
  <si>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</si>
  <si>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</si>
  <si>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</si>
  <si>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</si>
  <si>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</si>
  <si>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</si>
  <si>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</si>
  <si>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</si>
  <si>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</si>
  <si>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</si>
  <si>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</si>
  <si>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</si>
  <si>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</si>
  <si>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</si>
  <si>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</si>
  <si>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</si>
  <si>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</si>
  <si>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</si>
  <si>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</si>
  <si>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</si>
  <si>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</si>
  <si>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</si>
  <si>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</si>
  <si>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</si>
  <si>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</si>
  <si>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</si>
  <si>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</si>
  <si>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</si>
  <si>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</si>
  <si>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</si>
  <si>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</si>
  <si>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</si>
  <si>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</si>
  <si>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</si>
  <si>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</si>
  <si>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</si>
  <si>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</si>
  <si>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</si>
  <si>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</si>
  <si>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</si>
  <si>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</si>
  <si>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</si>
  <si>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</si>
  <si>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</si>
  <si>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</si>
  <si>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</si>
  <si>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</si>
  <si>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</si>
  <si>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</si>
  <si>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</si>
  <si>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</si>
  <si>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</si>
  <si>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</si>
  <si>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</si>
  <si>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</si>
  <si>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</si>
  <si>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</si>
  <si>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</si>
  <si>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</si>
  <si>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</si>
  <si>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</si>
  <si>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</si>
  <si>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</si>
  <si>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</si>
  <si>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</si>
  <si>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</si>
  <si>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</si>
  <si>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</si>
  <si>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</si>
  <si>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</si>
  <si>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</si>
  <si>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</si>
  <si>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</si>
  <si>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</si>
  <si>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</si>
  <si>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</si>
  <si>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</si>
  <si>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</si>
  <si>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</si>
  <si>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</si>
  <si>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</si>
  <si>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</si>
  <si>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</si>
  <si>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</si>
  <si>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</si>
  <si>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</si>
  <si>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</si>
  <si>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</si>
  <si>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</si>
  <si>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</si>
  <si>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</si>
  <si>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</si>
  <si>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</si>
  <si>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</si>
  <si>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</si>
  <si>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</si>
  <si>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</si>
  <si>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</si>
  <si>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</si>
  <si>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</si>
  <si>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</si>
  <si>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</si>
  <si>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</si>
  <si>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</si>
  <si>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</si>
  <si>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</si>
  <si>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</si>
  <si>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</si>
  <si>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</si>
  <si>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</si>
  <si>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</si>
  <si>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</si>
  <si>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</si>
  <si>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</si>
  <si>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</si>
  <si>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</si>
  <si>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</si>
  <si>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</si>
  <si>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</si>
  <si>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</si>
  <si>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</si>
  <si>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</si>
  <si>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</si>
  <si>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</si>
  <si>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</si>
  <si>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</si>
  <si>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</si>
  <si>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</si>
  <si>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</si>
  <si>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</si>
  <si>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</si>
  <si>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</si>
  <si>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</si>
  <si>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</si>
  <si>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</si>
  <si>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</si>
  <si>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</si>
  <si>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</si>
  <si>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</si>
  <si>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</si>
  <si>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</si>
  <si>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</si>
  <si>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</si>
  <si>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</si>
  <si>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</si>
  <si>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</si>
  <si>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</si>
  <si>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</si>
  <si>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</si>
  <si>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</si>
  <si>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</si>
  <si>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</si>
  <si>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</si>
  <si>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</si>
  <si>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</si>
  <si>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</si>
  <si>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</si>
  <si>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</si>
  <si>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</si>
  <si>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</si>
  <si>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</si>
  <si>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</si>
  <si>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</si>
  <si>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</si>
  <si>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</si>
  <si>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</si>
  <si>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</si>
  <si>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</si>
  <si>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</si>
  <si>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</si>
  <si>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</si>
  <si>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</si>
  <si>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</si>
  <si>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</si>
  <si>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</si>
  <si>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</si>
  <si>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</si>
  <si>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</si>
  <si>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</si>
  <si>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</si>
  <si>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</si>
  <si>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</si>
  <si>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</si>
  <si>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</si>
  <si>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</si>
  <si>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</si>
  <si>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</si>
  <si>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</si>
  <si>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</si>
  <si>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</si>
  <si>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</si>
  <si>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</si>
  <si>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</si>
  <si>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</si>
  <si>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</si>
  <si>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</si>
  <si>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</si>
  <si>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</si>
  <si>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</si>
  <si>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</si>
  <si>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</si>
  <si>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</si>
  <si>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</si>
  <si>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</si>
  <si>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</si>
  <si>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</si>
  <si>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</si>
  <si>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</si>
  <si>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</si>
  <si>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</si>
  <si>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</si>
  <si>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</si>
  <si>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</si>
  <si>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</si>
  <si>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</si>
  <si>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</si>
  <si>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</si>
  <si>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</si>
  <si>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</si>
  <si>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</si>
  <si>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</si>
  <si>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</si>
  <si>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</si>
  <si>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</si>
  <si>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</si>
  <si>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</si>
  <si>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</si>
  <si>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</si>
  <si>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</si>
  <si>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</si>
  <si>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</si>
  <si>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</si>
  <si>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</si>
  <si>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</si>
  <si>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</si>
  <si>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</si>
  <si>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</si>
  <si>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</si>
  <si>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</si>
  <si>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</si>
  <si>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</si>
  <si>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</si>
  <si>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</si>
  <si>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</si>
  <si>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</si>
  <si>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</si>
  <si>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</si>
  <si>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</si>
  <si>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</si>
  <si>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</si>
  <si>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</si>
  <si>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</si>
  <si>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</si>
  <si>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</si>
  <si>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</si>
  <si>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</si>
  <si>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</si>
  <si>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</si>
  <si>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</si>
  <si>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</si>
  <si>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</si>
  <si>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</si>
  <si>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</si>
  <si>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</si>
  <si>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</si>
  <si>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</si>
  <si>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</si>
  <si>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</si>
  <si>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</si>
  <si>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</si>
  <si>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</si>
  <si>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</si>
  <si>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</si>
  <si>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</si>
  <si>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</si>
  <si>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</si>
  <si>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</si>
  <si>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</si>
  <si>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</si>
  <si>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</si>
  <si>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</si>
  <si>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</si>
  <si>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</si>
  <si>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</si>
  <si>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</si>
  <si>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</si>
  <si>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</si>
  <si>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</si>
  <si>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</si>
  <si>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</si>
  <si>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</si>
  <si>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</si>
  <si>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</si>
  <si>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</si>
  <si>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</si>
  <si>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</si>
  <si>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</si>
  <si>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</si>
  <si>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</si>
  <si>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</si>
  <si>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</si>
  <si>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</si>
  <si>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</si>
  <si>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</si>
  <si>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</si>
  <si>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</si>
  <si>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</si>
  <si>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</si>
  <si>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</si>
  <si>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</si>
  <si>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</si>
  <si>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</si>
  <si>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</si>
  <si>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</si>
  <si>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</si>
  <si>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</si>
  <si>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</si>
  <si>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</si>
  <si>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</si>
  <si>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</si>
  <si>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</si>
  <si>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</si>
  <si>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</si>
  <si>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</si>
  <si>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</si>
  <si>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</si>
  <si>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</si>
  <si>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</si>
  <si>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</si>
  <si>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</si>
  <si>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</si>
  <si>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</si>
  <si>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</si>
  <si>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</si>
  <si>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</si>
  <si>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</si>
  <si>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</si>
  <si>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</si>
  <si>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</si>
  <si>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</si>
  <si>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</si>
  <si>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</si>
  <si>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</si>
  <si>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</si>
  <si>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</si>
  <si>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</si>
  <si>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</si>
  <si>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</si>
  <si>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</si>
  <si>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</si>
  <si>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</si>
  <si>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</si>
  <si>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</si>
  <si>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</si>
  <si>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</si>
  <si>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</si>
  <si>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</si>
  <si>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</si>
  <si>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</si>
  <si>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</si>
  <si>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</si>
  <si>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</si>
  <si>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</si>
  <si>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</si>
  <si>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</si>
  <si>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</si>
  <si>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</si>
  <si>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</si>
  <si>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</si>
  <si>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</si>
  <si>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</si>
  <si>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</si>
  <si>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</si>
  <si>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</si>
  <si>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</si>
  <si>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</si>
  <si>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</si>
  <si>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</si>
  <si>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</si>
  <si>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</si>
  <si>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</si>
  <si>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</si>
  <si>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</si>
  <si>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</si>
  <si>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</si>
  <si>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</si>
  <si>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</si>
  <si>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</si>
  <si>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</si>
  <si>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</si>
  <si>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</si>
  <si>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</si>
  <si>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</si>
  <si>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</si>
  <si>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</si>
  <si>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</si>
  <si>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</si>
  <si>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</si>
  <si>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</si>
  <si>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</si>
  <si>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</si>
  <si>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</si>
  <si>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</si>
  <si>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</si>
  <si>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</si>
  <si>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</si>
  <si>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</si>
  <si>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</si>
  <si>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</si>
  <si>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</si>
  <si>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</si>
  <si>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</si>
  <si>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</si>
  <si>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</si>
  <si>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</si>
  <si>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</si>
  <si>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</si>
  <si>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</si>
  <si>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</si>
  <si>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</si>
  <si>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</si>
  <si>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</si>
  <si>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</si>
  <si>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</si>
  <si>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</si>
  <si>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</si>
  <si>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</si>
  <si>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</si>
  <si>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</si>
  <si>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</si>
  <si>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</si>
  <si>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</si>
  <si>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</si>
  <si>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</si>
  <si>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</si>
  <si>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</si>
  <si>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</si>
  <si>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</si>
  <si>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</si>
  <si>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</si>
  <si>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</si>
  <si>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</si>
  <si>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</si>
  <si>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</si>
  <si>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</si>
  <si>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</si>
  <si>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</si>
  <si>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</si>
  <si>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</si>
  <si>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</si>
  <si>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</si>
  <si>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</si>
  <si>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</si>
  <si>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</si>
  <si>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</si>
  <si>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</si>
  <si>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</si>
  <si>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</si>
  <si>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</si>
  <si>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</si>
  <si>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</si>
  <si>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</si>
  <si>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</si>
  <si>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</si>
  <si>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</si>
  <si>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</si>
  <si>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</si>
  <si>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</si>
  <si>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</si>
  <si>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</si>
  <si>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</si>
  <si>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</si>
  <si>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</si>
  <si>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</si>
  <si>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</si>
  <si>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</si>
  <si>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</si>
  <si>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</si>
  <si>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</si>
  <si>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</si>
  <si>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</si>
  <si>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</si>
  <si>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</si>
  <si>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</si>
  <si>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</si>
  <si>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</si>
  <si>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</si>
  <si>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</si>
  <si>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</si>
  <si>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</si>
  <si>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</si>
  <si>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</si>
  <si>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</si>
  <si>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</si>
  <si>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</si>
  <si>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</si>
  <si>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</si>
  <si>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</si>
  <si>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</si>
  <si>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</si>
  <si>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</si>
  <si>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</si>
  <si>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</si>
  <si>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</si>
  <si>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</si>
  <si>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</si>
  <si>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</si>
  <si>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</si>
  <si>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</si>
  <si>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</si>
  <si>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</si>
  <si>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</si>
  <si>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</si>
  <si>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</si>
  <si>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</si>
  <si>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</si>
  <si>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</si>
  <si>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</si>
  <si>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</si>
  <si>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</si>
  <si>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</si>
  <si>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</si>
  <si>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</si>
  <si>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</si>
  <si>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</si>
  <si>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</si>
  <si>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</si>
  <si>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</si>
  <si>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</si>
  <si>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</si>
  <si>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</si>
  <si>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</si>
  <si>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</si>
  <si>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</si>
  <si>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</si>
  <si>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</si>
  <si>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</si>
  <si>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</si>
  <si>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</si>
  <si>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</si>
  <si>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</si>
  <si>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</si>
  <si>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</si>
  <si>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</si>
  <si>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</si>
  <si>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</si>
  <si>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</si>
  <si>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</si>
  <si>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</si>
  <si>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</si>
  <si>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</si>
  <si>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</si>
  <si>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</si>
  <si>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</si>
  <si>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</si>
  <si>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</si>
  <si>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</si>
  <si>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</si>
  <si>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</si>
  <si>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</si>
  <si>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</si>
  <si>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</si>
  <si>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</si>
  <si>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</si>
  <si>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</si>
  <si>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</si>
  <si>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</si>
  <si>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</si>
  <si>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</si>
  <si>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</si>
  <si>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</si>
  <si>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</si>
  <si>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</si>
  <si>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</si>
  <si>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</si>
  <si>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</si>
  <si>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</si>
  <si>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</si>
  <si>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</si>
  <si>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</si>
  <si>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</si>
  <si>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</si>
  <si>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</si>
  <si>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</si>
  <si>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</si>
  <si>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</si>
  <si>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</si>
  <si>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</si>
  <si>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</si>
  <si>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</si>
  <si>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</si>
  <si>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</si>
  <si>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</si>
  <si>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</si>
  <si>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</si>
  <si>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</si>
  <si>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</si>
  <si>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</si>
  <si>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</si>
  <si>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</si>
  <si>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</si>
  <si>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</si>
  <si>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</si>
  <si>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</si>
  <si>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</si>
  <si>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</si>
  <si>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</si>
  <si>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</si>
  <si>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</si>
  <si>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</si>
  <si>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</si>
  <si>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</si>
  <si>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</si>
  <si>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</si>
  <si>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</si>
  <si>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</si>
  <si>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</si>
  <si>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</si>
  <si>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</si>
  <si>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</si>
  <si>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</si>
  <si>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</si>
  <si>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</si>
  <si>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</si>
  <si>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</si>
  <si>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</si>
  <si>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</si>
  <si>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</si>
  <si>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</si>
  <si>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</si>
  <si>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</si>
  <si>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</si>
  <si>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</si>
  <si>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</si>
  <si>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</si>
  <si>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</si>
  <si>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</si>
  <si>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</si>
  <si>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</si>
  <si>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</si>
  <si>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</si>
  <si>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</si>
  <si>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</si>
  <si>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</si>
  <si>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</si>
  <si>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</si>
  <si>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</si>
  <si>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</si>
  <si>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</si>
  <si>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</si>
  <si>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</si>
  <si>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</si>
  <si>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</si>
  <si>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</si>
  <si>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</si>
  <si>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</si>
  <si>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</si>
  <si>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</si>
  <si>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</si>
  <si>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</si>
  <si>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</si>
  <si>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</si>
  <si>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</si>
  <si>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</si>
  <si>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</si>
  <si>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</si>
  <si>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</si>
  <si>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</si>
  <si>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</si>
  <si>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</si>
  <si>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</si>
  <si>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</si>
  <si>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</si>
  <si>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</si>
  <si>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</si>
  <si>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</si>
  <si>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</si>
  <si>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</si>
  <si>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</si>
  <si>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</si>
  <si>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</si>
  <si>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</si>
  <si>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</si>
  <si>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</si>
  <si>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</si>
  <si>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</si>
  <si>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</si>
  <si>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</si>
  <si>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</si>
  <si>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</si>
  <si>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</si>
  <si>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</si>
  <si>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</si>
  <si>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</si>
  <si>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</si>
  <si>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</si>
  <si>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</si>
  <si>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</si>
  <si>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</si>
  <si>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</si>
  <si>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</si>
  <si>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</si>
  <si>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</si>
  <si>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</si>
  <si>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</si>
  <si>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</si>
  <si>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</si>
  <si>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</si>
  <si>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</si>
  <si>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</si>
  <si>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</si>
  <si>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</si>
  <si>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</si>
  <si>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</si>
  <si>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</si>
  <si>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</si>
  <si>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</si>
  <si>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</si>
  <si>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</si>
  <si>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</si>
  <si>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</si>
  <si>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</si>
  <si>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</si>
  <si>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</si>
  <si>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</si>
  <si>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</si>
  <si>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</si>
  <si>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</si>
  <si>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</si>
  <si>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</si>
  <si>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</si>
  <si>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</si>
  <si>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</si>
  <si>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</si>
  <si>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</si>
  <si>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</si>
  <si>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</si>
  <si>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</si>
  <si>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</si>
  <si>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</si>
  <si>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</si>
  <si>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</si>
  <si>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</si>
  <si>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</si>
  <si>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</si>
  <si>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</si>
  <si>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</si>
  <si>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</si>
  <si>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</si>
  <si>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</si>
  <si>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</si>
  <si>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</si>
  <si>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</si>
  <si>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</si>
  <si>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</si>
  <si>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</si>
  <si>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</si>
  <si>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</si>
  <si>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</si>
  <si>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</si>
  <si>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</si>
  <si>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</si>
  <si>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</si>
  <si>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</si>
  <si>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</si>
  <si>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</si>
  <si>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</si>
  <si>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</si>
  <si>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</si>
  <si>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</si>
  <si>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</si>
  <si>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</si>
  <si>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</si>
  <si>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</si>
  <si>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</si>
  <si>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</si>
  <si>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</si>
  <si>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</si>
  <si>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</si>
  <si>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</si>
  <si>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</si>
  <si>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</si>
  <si>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</si>
  <si>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</si>
  <si>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</si>
  <si>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</si>
  <si>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</si>
  <si>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</si>
  <si>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</si>
  <si>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</si>
  <si>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</si>
  <si>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</si>
  <si>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</si>
  <si>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</si>
  <si>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</si>
  <si>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</si>
  <si>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</si>
  <si>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</si>
  <si>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</si>
  <si>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</si>
  <si>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</si>
  <si>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</si>
  <si>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</si>
  <si>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</si>
  <si>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</si>
  <si>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</si>
  <si>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</si>
  <si>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</si>
  <si>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</si>
  <si>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</si>
  <si>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</si>
  <si>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</si>
  <si>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</si>
  <si>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</si>
  <si>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</si>
  <si>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</si>
  <si>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</si>
  <si>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</si>
  <si>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</si>
  <si>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</si>
  <si>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</si>
  <si>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</si>
  <si>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</si>
  <si>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</si>
  <si>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</si>
  <si>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</si>
  <si>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</si>
  <si>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</si>
  <si>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</si>
  <si>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</si>
  <si>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</si>
  <si>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</si>
  <si>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</si>
  <si>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</si>
  <si>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</si>
  <si>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</si>
  <si>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</si>
  <si>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</si>
  <si>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</si>
  <si>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</si>
  <si>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</si>
  <si>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</si>
  <si>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</si>
  <si>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</si>
  <si>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</si>
  <si>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</si>
  <si>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</si>
  <si>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</si>
  <si>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</si>
  <si>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</si>
  <si>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</si>
  <si>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</si>
  <si>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</si>
  <si>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</si>
  <si>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</si>
  <si>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</si>
  <si>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</si>
  <si>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</si>
  <si>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</si>
  <si>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</si>
  <si>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</si>
  <si>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</si>
  <si>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</si>
  <si>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</si>
  <si>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</si>
  <si>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</si>
  <si>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</si>
  <si>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</si>
  <si>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</si>
  <si>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</si>
  <si>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</si>
  <si>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</si>
  <si>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</si>
  <si>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</si>
  <si>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</si>
  <si>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</si>
  <si>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</si>
  <si>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</si>
  <si>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</si>
  <si>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</si>
  <si>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</si>
  <si>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</si>
  <si>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</si>
  <si>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</si>
  <si>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</si>
  <si>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</si>
  <si>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</si>
  <si>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</si>
  <si>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</si>
  <si>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</si>
  <si>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</si>
  <si>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</si>
  <si>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</si>
  <si>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</si>
  <si>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</si>
  <si>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</si>
  <si>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</si>
  <si>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</si>
  <si>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</si>
  <si>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</si>
  <si>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</si>
  <si>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</si>
  <si>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</si>
  <si>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</si>
  <si>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</si>
  <si>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</si>
  <si>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</si>
  <si>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</si>
  <si>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</si>
  <si>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</si>
  <si>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</si>
  <si>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</si>
  <si>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</si>
  <si>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</si>
  <si>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</si>
  <si>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</si>
  <si>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</si>
  <si>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</si>
  <si>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</si>
  <si>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</si>
  <si>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</si>
  <si>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</si>
  <si>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</si>
  <si>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</si>
  <si>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</si>
  <si>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</si>
  <si>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</si>
  <si>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</si>
  <si>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</si>
  <si>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</si>
  <si>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</si>
  <si>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</si>
  <si>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</si>
  <si>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</si>
  <si>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</si>
  <si>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</si>
  <si>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</si>
  <si>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</si>
  <si>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</si>
  <si>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</si>
  <si>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</si>
  <si>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</si>
  <si>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</si>
  <si>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</si>
  <si>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</si>
  <si>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</si>
  <si>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</si>
  <si>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</si>
  <si>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</si>
  <si>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</si>
  <si>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</si>
  <si>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</si>
  <si>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</si>
  <si>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</si>
  <si>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</si>
  <si>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</si>
  <si>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</si>
  <si>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</si>
  <si>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</si>
  <si>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</si>
  <si>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</si>
  <si>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</si>
  <si>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</si>
  <si>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</si>
  <si>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</si>
  <si>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</si>
  <si>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</si>
  <si>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</si>
  <si>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</si>
  <si>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</si>
  <si>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</si>
  <si>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</si>
  <si>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</si>
  <si>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</si>
  <si>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</si>
  <si>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</si>
  <si>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</si>
  <si>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</si>
  <si>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</si>
  <si>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</si>
  <si>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</si>
  <si>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</si>
  <si>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</si>
  <si>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</si>
  <si>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</si>
  <si>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</si>
  <si>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</si>
  <si>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</si>
  <si>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</si>
  <si>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</si>
  <si>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</si>
  <si>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</si>
  <si>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</si>
  <si>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</si>
  <si>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</si>
  <si>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</si>
  <si>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</si>
  <si>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</si>
  <si>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</si>
  <si>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</si>
  <si>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</si>
  <si>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</si>
  <si>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</si>
  <si>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</si>
  <si>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</si>
  <si>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</si>
  <si>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</si>
  <si>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</si>
  <si>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</si>
  <si>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</si>
  <si>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</si>
  <si>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</si>
  <si>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</si>
  <si>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</si>
  <si>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</si>
  <si>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</si>
  <si>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</si>
  <si>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</si>
  <si>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</si>
  <si>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</si>
  <si>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</si>
  <si>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</si>
  <si>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</si>
  <si>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</si>
  <si>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</si>
  <si>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</si>
  <si>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</si>
  <si>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</si>
  <si>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</si>
  <si>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</si>
  <si>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</si>
  <si>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</si>
  <si>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</si>
  <si>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</si>
  <si>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</si>
  <si>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</si>
  <si>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</si>
  <si>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</si>
  <si>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</si>
  <si>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</si>
  <si>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</si>
  <si>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</si>
  <si>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</si>
  <si>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</si>
  <si>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</si>
  <si>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</si>
  <si>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</si>
  <si>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</si>
  <si>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</si>
  <si>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</si>
  <si>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</si>
  <si>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</si>
  <si>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</si>
  <si>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</si>
  <si>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</si>
  <si>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</si>
  <si>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</si>
  <si>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</si>
  <si>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</si>
  <si>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</si>
  <si>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</si>
  <si>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</si>
  <si>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</si>
  <si>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</si>
  <si>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</si>
  <si>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</si>
  <si>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</si>
  <si>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</si>
  <si>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</si>
  <si>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</si>
  <si>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</si>
  <si>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</si>
  <si>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</si>
  <si>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</si>
  <si>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</si>
  <si>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</si>
  <si>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</si>
  <si>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</si>
  <si>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</si>
  <si>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</si>
  <si>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</si>
  <si>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</si>
  <si>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</si>
  <si>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</si>
  <si>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</si>
  <si>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</si>
  <si>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</si>
  <si>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</si>
  <si>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</si>
  <si>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</si>
  <si>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</si>
  <si>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</si>
  <si>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</si>
  <si>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</si>
  <si>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</si>
  <si>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</si>
  <si>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</si>
  <si>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</si>
  <si>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</si>
  <si>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</si>
  <si>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</si>
  <si>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</si>
  <si>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</si>
  <si>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</si>
  <si>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</si>
  <si>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</si>
  <si>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</si>
  <si>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</si>
  <si>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</si>
  <si>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</si>
  <si>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</si>
  <si>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</si>
  <si>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</si>
  <si>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</si>
  <si>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</si>
  <si>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</si>
  <si>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</si>
  <si>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</si>
  <si>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</si>
  <si>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</si>
  <si>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</si>
  <si>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</si>
  <si>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</si>
  <si>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</si>
  <si>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</si>
  <si>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</si>
  <si>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</si>
  <si>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</si>
  <si>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</si>
  <si>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</si>
  <si>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</si>
  <si>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</si>
  <si>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</si>
  <si>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</si>
  <si>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</si>
  <si>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</si>
  <si>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</si>
  <si>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</si>
  <si>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</si>
  <si>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</si>
  <si>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</si>
  <si>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</si>
  <si>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</si>
  <si>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</si>
  <si>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</si>
  <si>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</si>
  <si>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</si>
  <si>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</si>
  <si>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</si>
  <si>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</si>
  <si>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</si>
  <si>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</si>
  <si>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</si>
  <si>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</si>
  <si>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</si>
  <si>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</si>
  <si>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</si>
  <si>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</si>
  <si>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</si>
  <si>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</si>
  <si>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</si>
  <si>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</si>
  <si>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</si>
  <si>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</si>
  <si>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</si>
  <si>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</si>
  <si>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</si>
  <si>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</si>
  <si>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</si>
  <si>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</si>
  <si>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</si>
  <si>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</si>
  <si>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</si>
  <si>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</si>
  <si>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</si>
  <si>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</si>
  <si>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</si>
  <si>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</si>
  <si>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</si>
  <si>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</si>
  <si>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</si>
  <si>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</si>
  <si>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</si>
  <si>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</si>
  <si>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</si>
  <si>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</si>
  <si>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</si>
  <si>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</si>
  <si>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</si>
  <si>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</si>
  <si>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</si>
  <si>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</si>
  <si>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</si>
  <si>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</si>
  <si>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</si>
  <si>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</si>
  <si>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</si>
  <si>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</si>
  <si>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</si>
  <si>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</si>
  <si>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</si>
  <si>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</si>
  <si>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</si>
  <si>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</si>
  <si>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</si>
  <si>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</si>
  <si>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</si>
  <si>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</si>
  <si>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</si>
  <si>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</si>
  <si>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</si>
  <si>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</si>
  <si>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</si>
  <si>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</si>
  <si>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</si>
  <si>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</si>
  <si>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</si>
  <si>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</si>
  <si>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</si>
  <si>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</si>
  <si>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</si>
  <si>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</si>
  <si>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</si>
  <si>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</si>
  <si>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</si>
  <si>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</si>
  <si>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</si>
  <si>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</si>
  <si>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</si>
  <si>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</si>
  <si>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</si>
  <si>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</si>
  <si>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</si>
  <si>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</si>
  <si>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</si>
  <si>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</si>
  <si>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</si>
  <si>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</si>
  <si>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</si>
  <si>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</si>
  <si>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</si>
  <si>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</si>
  <si>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</si>
  <si>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</si>
  <si>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</si>
  <si>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</si>
  <si>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</si>
  <si>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</si>
  <si>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</si>
  <si>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</si>
  <si>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</si>
  <si>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</si>
  <si>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</si>
  <si>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</si>
  <si>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</si>
  <si>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</si>
  <si>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</si>
  <si>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</si>
  <si>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</si>
  <si>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</si>
  <si>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</si>
  <si>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</si>
  <si>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</si>
  <si>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</si>
  <si>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</si>
  <si>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</si>
  <si>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</si>
  <si>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</si>
  <si>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</si>
  <si>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</si>
  <si>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</si>
  <si>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</si>
  <si>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</si>
  <si>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</si>
  <si>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</si>
  <si>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</si>
  <si>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</si>
  <si>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</si>
  <si>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</si>
  <si>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</si>
  <si>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</si>
  <si>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</si>
  <si>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</si>
  <si>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</si>
  <si>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</si>
  <si>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</si>
  <si>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</si>
  <si>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</si>
  <si>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</si>
  <si>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</si>
  <si>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</si>
  <si>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</si>
  <si>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</si>
  <si>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</si>
  <si>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</si>
  <si>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</si>
  <si>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</si>
  <si>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</si>
  <si>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</si>
  <si>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</si>
  <si>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</si>
  <si>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</si>
  <si>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</si>
  <si>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</si>
  <si>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</si>
  <si>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</si>
  <si>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</si>
  <si>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</si>
  <si>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</si>
  <si>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</si>
  <si>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</si>
  <si>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</si>
  <si>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</si>
  <si>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</si>
  <si>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</si>
  <si>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</si>
  <si>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</si>
  <si>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</si>
  <si>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</si>
  <si>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</si>
  <si>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</si>
  <si>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</si>
  <si>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</si>
  <si>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</si>
  <si>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</si>
  <si>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</si>
  <si>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</si>
  <si>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</si>
  <si>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</si>
  <si>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</si>
  <si>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</si>
  <si>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</si>
  <si>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</si>
  <si>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</si>
  <si>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</si>
  <si>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</si>
  <si>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</si>
  <si>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</si>
  <si>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</si>
  <si>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</si>
  <si>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</si>
  <si>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</si>
  <si>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</si>
  <si>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</si>
  <si>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</si>
  <si>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</si>
  <si>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</si>
  <si>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</si>
  <si>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</si>
  <si>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</si>
  <si>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</si>
  <si>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</si>
  <si>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</si>
  <si>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</si>
  <si>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</si>
  <si>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</si>
  <si>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</si>
  <si>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</si>
  <si>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</si>
  <si>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</si>
  <si>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</si>
  <si>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</si>
  <si>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</si>
  <si>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</si>
  <si>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</si>
  <si>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</si>
  <si>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</si>
  <si>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</si>
  <si>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</si>
  <si>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</si>
  <si>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</si>
  <si>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</si>
  <si>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</si>
  <si>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</si>
  <si>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</si>
  <si>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</si>
  <si>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</si>
  <si>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</si>
  <si>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</si>
  <si>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</si>
  <si>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</si>
  <si>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</si>
  <si>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</si>
  <si>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</si>
  <si>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</si>
  <si>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</si>
  <si>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</si>
  <si>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</si>
  <si>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</si>
  <si>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</si>
  <si>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</si>
  <si>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</si>
  <si>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</si>
  <si>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</si>
  <si>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</si>
  <si>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</si>
  <si>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</si>
  <si>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</si>
  <si>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</si>
  <si>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</si>
  <si>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</si>
  <si>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</si>
  <si>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</si>
  <si>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</si>
  <si>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</si>
  <si>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</si>
  <si>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</si>
  <si>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</si>
  <si>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</si>
  <si>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</si>
  <si>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</si>
  <si>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</si>
  <si>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</si>
  <si>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</si>
  <si>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</si>
  <si>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</si>
  <si>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</si>
  <si>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</si>
  <si>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</si>
  <si>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</si>
  <si>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</si>
  <si>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</si>
  <si>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</si>
  <si>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</si>
  <si>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</si>
  <si>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</si>
  <si>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</si>
  <si>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</si>
  <si>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</si>
  <si>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</si>
  <si>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</si>
  <si>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</si>
  <si>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</si>
  <si>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</si>
  <si>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</si>
  <si>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</si>
  <si>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</si>
  <si>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</si>
  <si>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</si>
  <si>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</si>
  <si>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</si>
  <si>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</si>
  <si>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</si>
  <si>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</si>
  <si>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</si>
  <si>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</si>
  <si>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</si>
  <si>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</si>
  <si>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</si>
  <si>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</si>
  <si>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</si>
  <si>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</si>
  <si>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</si>
  <si>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</si>
  <si>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</si>
  <si>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</si>
  <si>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</si>
  <si>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</si>
  <si>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</si>
  <si>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</si>
  <si>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</si>
  <si>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</si>
  <si>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</si>
  <si>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</si>
  <si>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</si>
  <si>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</si>
  <si>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</si>
  <si>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</si>
  <si>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</si>
  <si>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</si>
  <si>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</si>
  <si>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</si>
  <si>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</si>
  <si>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</si>
  <si>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</si>
  <si>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</si>
  <si>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</si>
  <si>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</si>
  <si>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</si>
  <si>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</si>
  <si>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</si>
  <si>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</si>
  <si>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</si>
  <si>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</si>
  <si>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</si>
  <si>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</si>
  <si>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</si>
  <si>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</si>
  <si>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</si>
  <si>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</si>
  <si>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</si>
  <si>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</si>
  <si>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</si>
  <si>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</si>
  <si>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</si>
  <si>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</si>
  <si>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</si>
  <si>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</si>
  <si>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</si>
  <si>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</si>
  <si>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</si>
  <si>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</si>
  <si>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</si>
  <si>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</si>
  <si>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</si>
  <si>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</si>
  <si>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</si>
  <si>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</si>
  <si>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</si>
  <si>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</si>
  <si>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</si>
  <si>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</si>
  <si>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</si>
  <si>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</si>
  <si>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</si>
  <si>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</si>
  <si>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</si>
  <si>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</si>
  <si>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</si>
  <si>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</si>
  <si>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</si>
  <si>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</si>
  <si>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</si>
  <si>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</si>
  <si>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</si>
  <si>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</si>
  <si>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</si>
  <si>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</si>
  <si>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</si>
  <si>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</si>
  <si>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</si>
  <si>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</si>
  <si>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</si>
  <si>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</si>
  <si>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</si>
  <si>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</si>
  <si>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</si>
  <si>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</si>
  <si>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</si>
  <si>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</si>
  <si>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</si>
  <si>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</si>
  <si>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</si>
  <si>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</si>
  <si>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</si>
  <si>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</si>
  <si>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</si>
  <si>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</si>
  <si>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</si>
  <si>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</si>
  <si>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</si>
  <si>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</si>
  <si>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</si>
  <si>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</si>
  <si>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</si>
  <si>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</si>
  <si>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</si>
  <si>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</si>
  <si>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</si>
  <si>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</si>
  <si>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</si>
  <si>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</si>
  <si>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</si>
  <si>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</si>
  <si>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</si>
  <si>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</si>
  <si>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</si>
  <si>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</si>
  <si>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</si>
  <si>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</si>
  <si>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</si>
  <si>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</si>
  <si>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</si>
  <si>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</si>
  <si>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</si>
  <si>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</si>
  <si>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</si>
  <si>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</si>
  <si>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</si>
  <si>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</si>
  <si>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</si>
  <si>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</si>
  <si>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</si>
  <si>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</si>
  <si>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</si>
  <si>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</si>
  <si>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</si>
  <si>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</si>
  <si>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</si>
  <si>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</si>
  <si>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</si>
  <si>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</si>
  <si>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</si>
  <si>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</si>
  <si>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</si>
  <si>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</si>
  <si>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</si>
  <si>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</si>
  <si>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</si>
  <si>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</si>
  <si>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</si>
  <si>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</si>
  <si>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</si>
  <si>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</si>
  <si>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</si>
  <si>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</si>
  <si>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</si>
  <si>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</si>
  <si>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</si>
  <si>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</si>
  <si>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</si>
  <si>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</si>
  <si>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</si>
  <si>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</si>
  <si>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</si>
  <si>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</si>
  <si>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</si>
  <si>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</si>
  <si>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</si>
  <si>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</si>
  <si>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</si>
  <si>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</si>
  <si>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</si>
  <si>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</si>
  <si>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</si>
  <si>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</si>
  <si>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</si>
  <si>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</si>
  <si>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</si>
  <si>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</si>
  <si>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</si>
  <si>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</si>
  <si>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</si>
  <si>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</si>
  <si>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</si>
  <si>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</si>
  <si>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</si>
  <si>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</si>
  <si>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</si>
  <si>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</si>
  <si>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</si>
  <si>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</si>
  <si>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</si>
  <si>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</si>
  <si>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</si>
  <si>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</si>
  <si>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</si>
  <si>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</si>
  <si>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</si>
  <si>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</si>
  <si>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</si>
  <si>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</si>
  <si>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</si>
  <si>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</si>
  <si>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</si>
  <si>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</si>
  <si>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</si>
  <si>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</si>
  <si>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</si>
  <si>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</si>
  <si>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</si>
  <si>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</si>
  <si>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</si>
  <si>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</si>
  <si>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</si>
  <si>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</si>
  <si>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</si>
  <si>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</si>
  <si>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</si>
  <si>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</si>
  <si>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</si>
  <si>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</si>
  <si>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</si>
  <si>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</si>
  <si>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</si>
  <si>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</si>
  <si>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</si>
  <si>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</si>
  <si>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</si>
  <si>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</si>
  <si>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</si>
  <si>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</si>
  <si>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</si>
  <si>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</si>
  <si>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</si>
  <si>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</si>
  <si>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</si>
  <si>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</si>
  <si>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</si>
  <si>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</si>
  <si>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</si>
  <si>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</si>
  <si>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</si>
  <si>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</si>
  <si>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</si>
  <si>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</si>
  <si>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</si>
  <si>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</si>
  <si>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</si>
  <si>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</si>
  <si>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</si>
  <si>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</si>
  <si>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</si>
  <si>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</si>
  <si>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</si>
  <si>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</si>
  <si>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</si>
  <si>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</si>
  <si>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</si>
  <si>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</si>
  <si>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</si>
  <si>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</si>
  <si>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</si>
  <si>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</si>
  <si>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</si>
  <si>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</si>
  <si>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</si>
  <si>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</si>
  <si>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</si>
  <si>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</si>
  <si>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</si>
  <si>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</si>
  <si>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</si>
  <si>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</si>
  <si>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</si>
  <si>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</si>
  <si>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</si>
  <si>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</si>
  <si>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</si>
  <si>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</si>
  <si>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</si>
  <si>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</si>
  <si>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</si>
  <si>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</si>
  <si>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</si>
  <si>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</si>
  <si>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</si>
  <si>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</si>
  <si>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</si>
  <si>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</si>
  <si>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</si>
  <si>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</si>
  <si>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</si>
  <si>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</si>
  <si>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</si>
  <si>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</si>
  <si>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</si>
  <si>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</si>
  <si>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</si>
  <si>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</si>
  <si>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</si>
  <si>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</si>
  <si>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</si>
  <si>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</si>
  <si>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</si>
  <si>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</si>
  <si>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</si>
  <si>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</si>
  <si>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</si>
  <si>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</si>
  <si>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</si>
  <si>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</si>
  <si>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</si>
  <si>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</si>
  <si>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</si>
  <si>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</si>
  <si>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</si>
  <si>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</si>
  <si>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</si>
  <si>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</si>
  <si>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</si>
  <si>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</si>
  <si>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</si>
  <si>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</si>
  <si>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</si>
  <si>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</si>
  <si>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</si>
  <si>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</si>
  <si>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</si>
  <si>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</si>
  <si>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</si>
  <si>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</si>
  <si>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</si>
  <si>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</si>
  <si>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</si>
  <si>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</si>
  <si>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</si>
  <si>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</si>
  <si>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</si>
  <si>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</si>
  <si>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</si>
  <si>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</si>
  <si>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</si>
  <si>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</si>
  <si>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</si>
  <si>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</si>
  <si>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</si>
  <si>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</si>
  <si>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</si>
  <si>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</si>
  <si>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</si>
  <si>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</si>
  <si>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</si>
  <si>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</si>
  <si>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</si>
  <si>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</si>
  <si>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</si>
  <si>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</si>
  <si>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</si>
  <si>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</si>
  <si>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</si>
  <si>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</si>
  <si>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</si>
  <si>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</si>
  <si>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</si>
  <si>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</si>
  <si>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</si>
  <si>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</si>
  <si>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</si>
  <si>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</si>
  <si>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</si>
  <si>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</si>
  <si>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</si>
  <si>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</si>
  <si>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</si>
  <si>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</si>
  <si>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</si>
  <si>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</si>
  <si>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</si>
  <si>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</si>
  <si>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</si>
  <si>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</si>
  <si>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</si>
  <si>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</si>
  <si>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</si>
  <si>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</si>
  <si>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</si>
  <si>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</si>
  <si>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</si>
  <si>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</si>
  <si>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</si>
  <si>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</si>
  <si>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</si>
  <si>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</si>
  <si>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</si>
  <si>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</si>
  <si>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</si>
  <si>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</si>
  <si>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</si>
  <si>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</si>
  <si>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</si>
  <si>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</si>
  <si>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</si>
  <si>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</si>
  <si>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</si>
  <si>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</si>
  <si>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</si>
  <si>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</si>
  <si>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</si>
  <si>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</si>
  <si>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</si>
  <si>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</si>
  <si>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</si>
  <si>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</si>
  <si>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</si>
  <si>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</si>
  <si>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</si>
  <si>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</si>
  <si>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</si>
  <si>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</si>
  <si>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</si>
  <si>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</si>
  <si>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</si>
  <si>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</si>
  <si>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</si>
  <si>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</si>
  <si>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</si>
  <si>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</si>
  <si>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</si>
  <si>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</si>
  <si>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</si>
  <si>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</si>
  <si>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</si>
  <si>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</si>
  <si>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</si>
  <si>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</si>
  <si>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</si>
  <si>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</si>
  <si>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</si>
  <si>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</si>
  <si>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</si>
  <si>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</si>
  <si>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</si>
  <si>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</si>
  <si>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</si>
  <si>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</si>
  <si>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</si>
  <si>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</si>
  <si>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</si>
  <si>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</si>
  <si>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</si>
  <si>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</si>
  <si>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</si>
  <si>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</si>
  <si>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</si>
  <si>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</si>
  <si>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</si>
  <si>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</si>
  <si>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</si>
  <si>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</si>
  <si>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</si>
  <si>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</si>
  <si>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</si>
  <si>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</si>
  <si>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</si>
  <si>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</si>
  <si>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</si>
  <si>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</si>
  <si>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</si>
  <si>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</si>
  <si>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</si>
  <si>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</si>
  <si>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</si>
  <si>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</si>
  <si>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</si>
  <si>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</si>
  <si>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</si>
  <si>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</si>
  <si>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</si>
  <si>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</si>
  <si>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</si>
  <si>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</si>
  <si>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</si>
  <si>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</si>
  <si>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</si>
  <si>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</si>
  <si>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</si>
  <si>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</si>
  <si>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</si>
  <si>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</si>
  <si>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</si>
  <si>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</si>
  <si>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</si>
  <si>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</si>
  <si>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</si>
  <si>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</si>
  <si>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</si>
  <si>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</si>
  <si>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</si>
  <si>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</si>
  <si>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</si>
  <si>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</si>
  <si>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</si>
  <si>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</si>
  <si>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</si>
  <si>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</si>
  <si>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</si>
  <si>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</si>
  <si>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</si>
  <si>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</si>
  <si>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</si>
  <si>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</si>
  <si>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</si>
  <si>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</si>
  <si>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</si>
  <si>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</si>
  <si>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</si>
  <si>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</si>
  <si>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</si>
  <si>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</si>
  <si>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</si>
  <si>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</si>
  <si>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</si>
  <si>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</si>
  <si>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</si>
  <si>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</si>
  <si>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</si>
  <si>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</si>
  <si>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</si>
  <si>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</si>
  <si>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</si>
  <si>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</si>
  <si>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</si>
  <si>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</si>
  <si>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</si>
  <si>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</si>
  <si>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</si>
  <si>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</si>
  <si>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</si>
  <si>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</si>
  <si>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</si>
  <si>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</si>
  <si>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</si>
  <si>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</si>
  <si>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</si>
  <si>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</si>
  <si>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</si>
  <si>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</si>
  <si>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</si>
  <si>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</si>
  <si>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</si>
  <si>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</si>
  <si>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</si>
  <si>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</si>
  <si>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</si>
  <si>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</si>
  <si>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</si>
  <si>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</si>
  <si>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</si>
  <si>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</si>
  <si>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</si>
  <si>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</si>
  <si>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</si>
  <si>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</si>
  <si>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</si>
  <si>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</si>
  <si>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</si>
  <si>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</si>
  <si>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</si>
  <si>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</si>
  <si>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</si>
  <si>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</si>
  <si>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</si>
  <si>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</si>
  <si>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</si>
  <si>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</si>
  <si>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</si>
  <si>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</si>
  <si>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</si>
  <si>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</si>
  <si>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</si>
  <si>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</si>
  <si>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</si>
  <si>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</si>
  <si>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</si>
  <si>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</si>
  <si>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</si>
  <si>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</si>
  <si>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</si>
  <si>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</si>
  <si>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</si>
  <si>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</si>
  <si>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</si>
  <si>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</si>
  <si>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</si>
  <si>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</si>
  <si>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</si>
  <si>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</si>
  <si>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</si>
  <si>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</si>
  <si>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</si>
  <si>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</si>
  <si>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</si>
  <si>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</si>
  <si>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</si>
  <si>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</si>
  <si>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</si>
  <si>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</si>
  <si>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</si>
  <si>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</si>
  <si>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</si>
  <si>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</si>
  <si>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</si>
  <si>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</si>
  <si>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</si>
  <si>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</si>
  <si>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</si>
  <si>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</si>
  <si>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</si>
  <si>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</si>
  <si>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</si>
  <si>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</si>
  <si>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</si>
  <si>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</si>
  <si>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</si>
  <si>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</si>
  <si>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</si>
  <si>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</si>
  <si>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</si>
  <si>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</si>
  <si>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</si>
  <si>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</si>
  <si>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</si>
  <si>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</si>
  <si>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</si>
  <si>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</si>
  <si>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</si>
  <si>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</si>
  <si>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</si>
  <si>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</si>
  <si>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</si>
  <si>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</si>
  <si>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</si>
  <si>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</si>
  <si>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</si>
  <si>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</si>
  <si>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</si>
  <si>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</si>
  <si>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</si>
  <si>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</si>
  <si>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</si>
  <si>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</si>
  <si>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</si>
  <si>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</si>
  <si>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</si>
  <si>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</si>
  <si>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</si>
  <si>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</si>
  <si>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</si>
  <si>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</si>
  <si>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</si>
  <si>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</si>
  <si>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</si>
  <si>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</si>
  <si>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</si>
  <si>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</si>
  <si>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</si>
  <si>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</si>
  <si>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</si>
  <si>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</si>
  <si>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</si>
  <si>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</si>
  <si>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</si>
  <si>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</si>
  <si>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</si>
  <si>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</si>
  <si>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</si>
  <si>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</si>
  <si>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</si>
  <si>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</si>
  <si>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</si>
  <si>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</si>
  <si>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</si>
  <si>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</si>
  <si>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</si>
  <si>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</si>
  <si>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</si>
  <si>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</si>
  <si>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</si>
  <si>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</si>
  <si>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</si>
  <si>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</si>
  <si>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</si>
  <si>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</si>
  <si>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</si>
  <si>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</si>
  <si>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</si>
  <si>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</si>
  <si>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</si>
  <si>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</si>
  <si>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</si>
  <si>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</si>
  <si>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</si>
  <si>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</si>
  <si>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</si>
  <si>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</si>
  <si>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</si>
  <si>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</si>
  <si>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</si>
  <si>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</si>
  <si>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</si>
  <si>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</si>
  <si>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</si>
  <si>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</si>
  <si>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</si>
  <si>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</si>
  <si>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</si>
  <si>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</si>
  <si>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</si>
  <si>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</si>
  <si>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</si>
  <si>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</si>
  <si>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</si>
  <si>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</si>
  <si>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</si>
  <si>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</si>
  <si>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</si>
  <si>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</si>
  <si>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</si>
  <si>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</si>
  <si>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</si>
  <si>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</si>
  <si>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</si>
  <si>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</si>
  <si>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</si>
  <si>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</si>
  <si>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</si>
  <si>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</si>
  <si>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</si>
  <si>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</si>
  <si>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</si>
  <si>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</si>
  <si>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</si>
  <si>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</si>
  <si>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</si>
  <si>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</si>
  <si>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</si>
  <si>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</si>
  <si>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</si>
  <si>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</si>
  <si>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</si>
  <si>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</si>
  <si>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</si>
  <si>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</si>
  <si>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</si>
  <si>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</si>
  <si>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</si>
  <si>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</si>
  <si>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</si>
  <si>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</si>
  <si>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</si>
  <si>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</si>
  <si>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</si>
  <si>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</si>
  <si>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</si>
  <si>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</si>
  <si>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</si>
  <si>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</si>
  <si>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</si>
  <si>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</si>
  <si>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</si>
  <si>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</si>
  <si>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</si>
  <si>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</si>
  <si>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</si>
  <si>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</si>
  <si>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</si>
  <si>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</si>
  <si>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</si>
  <si>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</si>
  <si>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</si>
  <si>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</si>
  <si>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</si>
  <si>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</si>
  <si>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</si>
  <si>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</si>
  <si>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</si>
  <si>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</si>
  <si>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</si>
  <si>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</si>
  <si>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</si>
  <si>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</si>
  <si>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</si>
  <si>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</si>
  <si>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</si>
  <si>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</si>
  <si>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</si>
  <si>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</si>
  <si>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</si>
  <si>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</si>
  <si>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</si>
  <si>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</si>
  <si>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</si>
  <si>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</si>
  <si>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</si>
  <si>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</si>
  <si>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</si>
  <si>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</si>
  <si>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</si>
  <si>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</si>
  <si>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</si>
  <si>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</si>
  <si>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</si>
  <si>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</si>
  <si>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</si>
  <si>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</si>
  <si>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</si>
  <si>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</si>
  <si>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</si>
  <si>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</si>
  <si>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</si>
  <si>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</si>
  <si>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</si>
  <si>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</si>
  <si>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</si>
  <si>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</si>
  <si>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</si>
  <si>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</si>
  <si>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</si>
  <si>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</si>
  <si>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</si>
  <si>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</si>
  <si>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</si>
  <si>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</si>
  <si>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</si>
  <si>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</si>
  <si>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</si>
  <si>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</si>
  <si>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</si>
  <si>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</si>
  <si>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</si>
  <si>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</si>
  <si>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</si>
  <si>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</si>
  <si>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</si>
  <si>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</si>
  <si>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</si>
  <si>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</si>
  <si>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</si>
  <si>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</si>
  <si>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</si>
  <si>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</si>
  <si>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</si>
  <si>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</si>
  <si>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</si>
  <si>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</si>
  <si>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</si>
  <si>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</si>
  <si>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</si>
  <si>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</si>
  <si>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</si>
  <si>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</si>
  <si>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</si>
  <si>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</si>
  <si>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</si>
  <si>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</si>
  <si>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</si>
  <si>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</si>
  <si>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</si>
  <si>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</si>
  <si>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</si>
  <si>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</si>
  <si>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</si>
  <si>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</si>
  <si>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</si>
  <si>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</si>
  <si>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</si>
  <si>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</si>
  <si>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</si>
  <si>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</si>
  <si>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</si>
  <si>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</si>
  <si>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</si>
  <si>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</si>
  <si>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</si>
  <si>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</si>
  <si>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</si>
  <si>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</si>
  <si>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</si>
  <si>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</si>
  <si>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</si>
  <si>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</si>
  <si>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</si>
  <si>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</si>
  <si>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</si>
  <si>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</si>
  <si>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</si>
  <si>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</si>
  <si>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</si>
  <si>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</si>
  <si>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</si>
  <si>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</si>
  <si>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</si>
  <si>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</si>
  <si>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</si>
  <si>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</si>
  <si>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</si>
  <si>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</si>
  <si>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</si>
  <si>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</si>
  <si>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</si>
  <si>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</si>
  <si>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</si>
  <si>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</si>
  <si>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</si>
  <si>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</si>
  <si>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</si>
  <si>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</si>
  <si>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</si>
  <si>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</si>
  <si>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</si>
  <si>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</si>
  <si>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</si>
  <si>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</si>
  <si>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</si>
  <si>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</si>
  <si>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</si>
  <si>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</si>
  <si>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</si>
  <si>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</si>
  <si>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</si>
  <si>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</si>
  <si>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</si>
  <si>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</si>
  <si>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</si>
  <si>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</si>
  <si>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</si>
  <si>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</si>
  <si>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</si>
  <si>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</si>
  <si>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</si>
  <si>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</si>
  <si>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</si>
  <si>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</si>
  <si>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</si>
  <si>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</si>
  <si>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</si>
  <si>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</si>
  <si>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</si>
  <si>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</si>
  <si>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</si>
  <si>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</si>
  <si>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</si>
  <si>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</si>
  <si>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</si>
  <si>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</si>
  <si>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</si>
  <si>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</si>
  <si>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</si>
  <si>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</si>
  <si>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</si>
  <si>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</si>
  <si>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</si>
  <si>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</si>
  <si>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</si>
  <si>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</si>
  <si>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</si>
  <si>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</si>
  <si>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</si>
  <si>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</si>
  <si>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</si>
  <si>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</si>
  <si>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</si>
  <si>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</si>
  <si>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</si>
  <si>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</si>
  <si>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</si>
  <si>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</si>
  <si>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</si>
  <si>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</si>
  <si>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</si>
  <si>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</si>
  <si>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</si>
  <si>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</si>
  <si>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</si>
  <si>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</si>
  <si>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</si>
  <si>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</si>
  <si>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</si>
  <si>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</si>
  <si>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</si>
  <si>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</si>
  <si>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</si>
  <si>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</si>
  <si>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</si>
  <si>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</si>
  <si>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</si>
  <si>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</si>
  <si>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</si>
  <si>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</si>
  <si>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</si>
  <si>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</si>
  <si>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</si>
  <si>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</si>
  <si>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</si>
  <si>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</si>
  <si>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</si>
  <si>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</si>
  <si>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</si>
  <si>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</si>
  <si>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</si>
  <si>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</si>
  <si>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</si>
  <si>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</si>
  <si>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</si>
  <si>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</si>
  <si>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</si>
  <si>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</si>
  <si>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</si>
  <si>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</si>
  <si>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</si>
  <si>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</si>
  <si>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</si>
  <si>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</si>
  <si>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</si>
  <si>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</si>
  <si>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</si>
  <si>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</si>
  <si>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</si>
  <si>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</si>
  <si>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</si>
  <si>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</si>
  <si>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</si>
  <si>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</si>
  <si>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</si>
  <si>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</si>
  <si>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</si>
  <si>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</si>
  <si>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</si>
  <si>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</si>
  <si>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</si>
  <si>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</si>
  <si>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</si>
  <si>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</si>
  <si>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</si>
  <si>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</si>
  <si>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</si>
  <si>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</si>
  <si>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</si>
  <si>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</si>
  <si>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</si>
  <si>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</si>
  <si>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</si>
  <si>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</si>
  <si>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</si>
  <si>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</si>
  <si>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</si>
  <si>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</si>
  <si>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</si>
  <si>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</si>
  <si>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</si>
  <si>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</si>
  <si>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</si>
  <si>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</si>
  <si>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</si>
  <si>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</si>
  <si>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</si>
  <si>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</si>
  <si>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</si>
  <si>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</si>
  <si>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</si>
  <si>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</si>
  <si>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</si>
  <si>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</si>
  <si>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</si>
  <si>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</si>
  <si>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</si>
  <si>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</si>
  <si>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</si>
  <si>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</si>
  <si>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</si>
  <si>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</si>
  <si>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</si>
  <si>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</si>
  <si>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</si>
  <si>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</si>
  <si>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</si>
  <si>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</si>
  <si>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</si>
  <si>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</si>
  <si>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</si>
  <si>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</si>
  <si>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</si>
  <si>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</si>
  <si>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</si>
  <si>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</si>
  <si>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</si>
  <si>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</si>
  <si>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</si>
  <si>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</si>
  <si>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</si>
  <si>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</si>
  <si>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</si>
  <si>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</si>
  <si>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</si>
  <si>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</si>
  <si>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</si>
  <si>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</si>
  <si>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</si>
  <si>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</si>
  <si>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</si>
  <si>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</si>
  <si>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</si>
  <si>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</si>
  <si>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</si>
  <si>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</si>
  <si>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</si>
  <si>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</si>
  <si>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</si>
  <si>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</si>
  <si>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</si>
  <si>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</si>
  <si>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</si>
  <si>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</si>
  <si>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</si>
  <si>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</si>
  <si>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</si>
  <si>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</si>
  <si>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</si>
  <si>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</si>
  <si>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</si>
  <si>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</si>
  <si>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</si>
  <si>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</si>
  <si>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</si>
  <si>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</si>
  <si>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</si>
  <si>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</si>
  <si>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</si>
  <si>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</si>
  <si>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</si>
  <si>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</si>
  <si>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</si>
  <si>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</si>
  <si>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</si>
  <si>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</si>
  <si>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</si>
  <si>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</si>
  <si>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</si>
  <si>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</si>
  <si>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</si>
  <si>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</si>
  <si>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</si>
  <si>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</si>
  <si>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</si>
  <si>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</si>
  <si>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</si>
  <si>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</si>
  <si>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</si>
  <si>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</si>
  <si>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</si>
  <si>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</si>
  <si>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</si>
  <si>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</si>
  <si>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</si>
  <si>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</si>
  <si>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</si>
  <si>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</si>
  <si>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</si>
  <si>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</si>
  <si>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</si>
  <si>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</si>
  <si>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</si>
  <si>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</si>
  <si>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</si>
  <si>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</si>
  <si>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</si>
  <si>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</si>
  <si>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</si>
  <si>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</si>
  <si>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</si>
  <si>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</si>
  <si>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</si>
  <si>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</si>
  <si>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</si>
  <si>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</si>
  <si>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</si>
  <si>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</si>
  <si>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</si>
  <si>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</si>
  <si>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</si>
  <si>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</si>
  <si>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</si>
  <si>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</si>
  <si>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</si>
  <si>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</si>
  <si>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</si>
  <si>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</si>
  <si>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</si>
  <si>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</si>
  <si>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</si>
  <si>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</si>
  <si>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</si>
  <si>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</si>
  <si>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</si>
  <si>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</si>
  <si>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</si>
  <si>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</si>
  <si>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</si>
  <si>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</si>
  <si>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</si>
  <si>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</si>
  <si>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</si>
  <si>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</si>
  <si>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</si>
  <si>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</si>
  <si>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</si>
  <si>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</si>
  <si>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</si>
  <si>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</si>
  <si>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</si>
  <si>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</si>
  <si>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</si>
  <si>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</si>
  <si>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</si>
  <si>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</si>
  <si>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</si>
  <si>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</si>
  <si>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</si>
  <si>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</si>
  <si>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</si>
  <si>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</si>
  <si>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</si>
  <si>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</si>
  <si>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</si>
  <si>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</si>
  <si>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</si>
  <si>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</si>
  <si>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</si>
  <si>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</si>
  <si>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</si>
  <si>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</si>
  <si>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</si>
  <si>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</si>
  <si>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</si>
  <si>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</si>
  <si>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</si>
  <si>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</si>
  <si>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</si>
  <si>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</si>
  <si>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</si>
  <si>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</si>
  <si>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</si>
  <si>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</si>
  <si>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</si>
  <si>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</si>
  <si>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</si>
  <si>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</si>
  <si>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</si>
  <si>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</si>
  <si>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</si>
  <si>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</si>
  <si>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</si>
  <si>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</si>
  <si>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</si>
  <si>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</si>
  <si>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</si>
  <si>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</si>
  <si>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</si>
  <si>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</si>
  <si>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</si>
  <si>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</si>
  <si>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</si>
  <si>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</si>
  <si>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</si>
  <si>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</si>
  <si>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</si>
  <si>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</si>
  <si>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</si>
  <si>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</si>
  <si>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</si>
  <si>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</si>
  <si>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</si>
  <si>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</si>
  <si>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</si>
  <si>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</si>
  <si>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</si>
  <si>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</si>
  <si>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</si>
  <si>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</si>
  <si>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</si>
  <si>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</si>
  <si>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</si>
  <si>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</si>
  <si>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</si>
  <si>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</si>
  <si>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</si>
  <si>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</si>
  <si>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</si>
  <si>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</si>
  <si>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</si>
  <si>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</si>
  <si>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</si>
  <si>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</si>
  <si>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</si>
  <si>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</si>
  <si>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</si>
  <si>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</si>
  <si>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</si>
  <si>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</si>
  <si>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</si>
  <si>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</si>
  <si>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</si>
  <si>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</si>
  <si>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</si>
  <si>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</si>
  <si>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</si>
  <si>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</si>
  <si>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</si>
  <si>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</si>
  <si>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</si>
  <si>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</si>
  <si>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</si>
  <si>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</si>
  <si>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</si>
  <si>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</si>
  <si>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</si>
  <si>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</si>
  <si>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</si>
  <si>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</si>
  <si>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</si>
  <si>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</si>
  <si>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</si>
  <si>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</si>
  <si>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</si>
  <si>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</si>
  <si>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</si>
  <si>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</si>
  <si>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</si>
  <si>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</si>
  <si>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</si>
  <si>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</si>
  <si>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</si>
  <si>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</si>
  <si>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</si>
  <si>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</si>
  <si>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</si>
  <si>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</si>
  <si>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</si>
  <si>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</si>
  <si>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</si>
  <si>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</si>
  <si>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</si>
  <si>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</si>
  <si>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</si>
  <si>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</si>
  <si>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</si>
  <si>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</si>
  <si>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</si>
  <si>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</si>
  <si>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</si>
  <si>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</si>
  <si>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</si>
  <si>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</si>
  <si>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</si>
  <si>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</si>
  <si>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</si>
  <si>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</si>
  <si>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</si>
  <si>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</si>
  <si>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</si>
  <si>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</si>
  <si>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</si>
  <si>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</si>
  <si>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</si>
  <si>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</si>
  <si>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</si>
  <si>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</si>
  <si>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</si>
  <si>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</si>
  <si>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</si>
  <si>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</si>
  <si>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</si>
  <si>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</si>
  <si>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</si>
  <si>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</si>
  <si>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</si>
  <si>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</si>
  <si>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</si>
  <si>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</si>
  <si>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</si>
  <si>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</si>
  <si>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</si>
  <si>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</si>
  <si>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</si>
  <si>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</si>
  <si>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</si>
  <si>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</si>
  <si>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</si>
  <si>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</si>
  <si>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</si>
  <si>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</si>
  <si>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</si>
  <si>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</si>
  <si>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</si>
  <si>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</si>
  <si>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</si>
  <si>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</si>
  <si>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</si>
  <si>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</si>
  <si>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</si>
  <si>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</si>
  <si>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</si>
  <si>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</si>
  <si>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</si>
  <si>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</si>
  <si>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</si>
  <si>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</si>
  <si>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</si>
  <si>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</si>
  <si>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</si>
  <si>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</si>
  <si>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</si>
  <si>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</si>
  <si>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</si>
  <si>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</si>
  <si>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</si>
  <si>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</si>
  <si>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</si>
  <si>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</si>
  <si>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</si>
  <si>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</si>
  <si>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</si>
  <si>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</si>
  <si>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</si>
  <si>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</si>
  <si>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</si>
  <si>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</si>
  <si>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</si>
  <si>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</si>
  <si>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</si>
  <si>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</si>
  <si>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</si>
  <si>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</si>
  <si>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</si>
  <si>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</si>
  <si>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</si>
  <si>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</si>
  <si>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</si>
  <si>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</si>
  <si>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</si>
  <si>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</si>
  <si>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</si>
  <si>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</si>
  <si>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</si>
  <si>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</si>
  <si>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</si>
  <si>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</si>
  <si>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</si>
  <si>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</si>
  <si>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</si>
  <si>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</si>
  <si>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</si>
  <si>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</si>
  <si>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</si>
  <si>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</si>
  <si>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</si>
  <si>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</si>
  <si>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</si>
  <si>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</si>
  <si>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</si>
  <si>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</si>
  <si>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</si>
  <si>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</si>
  <si>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</si>
  <si>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</si>
  <si>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</si>
  <si>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</si>
  <si>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</si>
  <si>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</si>
  <si>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</si>
  <si>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</si>
  <si>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</si>
  <si>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</si>
  <si>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</si>
  <si>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</si>
  <si>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</si>
  <si>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</si>
  <si>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</si>
  <si>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</si>
  <si>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</si>
  <si>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</si>
  <si>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</si>
  <si>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</si>
  <si>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</si>
  <si>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</si>
  <si>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</si>
  <si>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</si>
  <si>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</si>
  <si>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</si>
  <si>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</si>
  <si>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</si>
  <si>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</si>
  <si>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</si>
  <si>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</si>
  <si>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</si>
  <si>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</si>
  <si>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</si>
  <si>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</si>
  <si>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</si>
  <si>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</si>
  <si>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</si>
  <si>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</si>
  <si>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</si>
  <si>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</si>
  <si>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</si>
  <si>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</si>
  <si>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</si>
  <si>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</si>
  <si>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</si>
  <si>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</si>
  <si>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</si>
  <si>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</si>
  <si>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</si>
  <si>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</si>
  <si>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</si>
  <si>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</si>
  <si>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</si>
  <si>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</si>
  <si>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</si>
  <si>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</si>
  <si>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</si>
  <si>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</si>
  <si>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</si>
  <si>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</si>
  <si>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</si>
  <si>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</si>
  <si>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</si>
  <si>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</si>
  <si>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</si>
  <si>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</si>
  <si>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</si>
  <si>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</si>
  <si>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</si>
  <si>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</si>
  <si>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</si>
  <si>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</si>
  <si>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</si>
  <si>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</si>
  <si>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</si>
  <si>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</si>
  <si>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</si>
  <si>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</si>
  <si>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</si>
  <si>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</si>
  <si>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</si>
  <si>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</si>
  <si>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</si>
  <si>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</si>
  <si>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</si>
  <si>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</si>
  <si>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</si>
  <si>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</si>
  <si>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</si>
  <si>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</si>
  <si>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</si>
  <si>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</si>
  <si>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</si>
  <si>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</si>
  <si>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</si>
  <si>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</si>
  <si>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</si>
  <si>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</si>
  <si>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</si>
  <si>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</si>
  <si>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</si>
  <si>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</si>
  <si>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</si>
  <si>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</si>
  <si>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</si>
  <si>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</si>
  <si>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</si>
  <si>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</si>
  <si>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</si>
  <si>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</si>
  <si>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</si>
  <si>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</si>
  <si>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</si>
  <si>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</si>
  <si>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</si>
  <si>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</si>
  <si>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</si>
  <si>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</si>
  <si>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</si>
  <si>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</si>
  <si>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</si>
  <si>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</si>
  <si>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</si>
  <si>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</si>
  <si>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</si>
  <si>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</si>
  <si>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</si>
  <si>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</si>
  <si>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</si>
  <si>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</si>
  <si>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</si>
  <si>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</si>
  <si>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</si>
  <si>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</si>
  <si>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</si>
  <si>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</si>
  <si>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</si>
  <si>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</si>
  <si>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</si>
  <si>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</si>
  <si>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</si>
  <si>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</si>
  <si>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</si>
  <si>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</si>
  <si>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</si>
  <si>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</si>
  <si>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</si>
  <si>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</si>
  <si>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</si>
  <si>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</si>
  <si>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</si>
  <si>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</si>
  <si>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</si>
  <si>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</si>
  <si>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</si>
  <si>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</si>
  <si>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</si>
  <si>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</si>
  <si>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</si>
  <si>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</si>
  <si>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</si>
  <si>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</si>
  <si>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</si>
  <si>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</si>
  <si>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</si>
  <si>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</si>
  <si>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</si>
  <si>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</si>
  <si>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</si>
  <si>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</si>
  <si>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</si>
  <si>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</si>
  <si>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</si>
  <si>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</si>
  <si>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</si>
  <si>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</si>
  <si>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</si>
  <si>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</si>
  <si>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</si>
  <si>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</si>
  <si>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</si>
  <si>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</si>
  <si>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</si>
  <si>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</si>
  <si>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</si>
  <si>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</si>
  <si>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</si>
  <si>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</si>
  <si>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</si>
  <si>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</si>
  <si>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</si>
  <si>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</si>
  <si>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</si>
  <si>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</si>
  <si>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</si>
  <si>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</si>
  <si>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</si>
  <si>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</si>
  <si>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</si>
  <si>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</si>
  <si>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</si>
  <si>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</si>
  <si>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</si>
  <si>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</si>
  <si>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</si>
  <si>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</si>
  <si>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</si>
  <si>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</si>
  <si>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</si>
  <si>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</si>
  <si>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</si>
  <si>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</si>
  <si>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</si>
  <si>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</si>
  <si>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</si>
  <si>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</si>
  <si>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</si>
  <si>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</si>
  <si>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</si>
  <si>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</si>
  <si>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</si>
  <si>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</si>
  <si>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</si>
  <si>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</si>
  <si>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</si>
  <si>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</si>
  <si>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</si>
  <si>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</si>
  <si>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</si>
  <si>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</si>
  <si>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</si>
  <si>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</si>
  <si>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</si>
  <si>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</si>
  <si>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</si>
  <si>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</si>
  <si>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</si>
  <si>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</si>
  <si>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</si>
  <si>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</si>
  <si>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</si>
  <si>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</si>
  <si>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</si>
  <si>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</si>
  <si>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</si>
  <si>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</si>
  <si>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</si>
  <si>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</si>
  <si>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</si>
  <si>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</si>
  <si>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</si>
  <si>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</si>
  <si>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</si>
  <si>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</si>
  <si>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</si>
  <si>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</si>
  <si>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</si>
  <si>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</si>
  <si>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</si>
  <si>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</si>
  <si>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</si>
  <si>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</si>
  <si>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</si>
  <si>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</si>
  <si>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</si>
  <si>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</si>
  <si>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</si>
  <si>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</si>
  <si>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</si>
  <si>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</si>
  <si>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</si>
  <si>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</si>
  <si>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</si>
  <si>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</si>
  <si>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</si>
  <si>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</si>
  <si>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</si>
  <si>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</si>
  <si>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</si>
  <si>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</si>
  <si>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</si>
  <si>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</si>
  <si>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</si>
  <si>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</si>
  <si>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</si>
  <si>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</si>
  <si>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</si>
  <si>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</si>
  <si>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</si>
  <si>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</si>
  <si>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</si>
  <si>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</si>
  <si>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</si>
  <si>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</si>
  <si>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</si>
  <si>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</si>
  <si>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</si>
  <si>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</si>
  <si>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</si>
  <si>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</si>
  <si>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</si>
  <si>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</si>
  <si>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</si>
  <si>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</si>
  <si>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</si>
  <si>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</si>
  <si>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</si>
  <si>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</si>
  <si>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</si>
  <si>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</si>
  <si>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</si>
  <si>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</si>
  <si>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</si>
  <si>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</si>
  <si>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</si>
  <si>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</si>
  <si>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</si>
  <si>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</si>
  <si>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</si>
  <si>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</si>
  <si>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</si>
  <si>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</si>
  <si>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</si>
  <si>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</si>
  <si>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</si>
  <si>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</si>
  <si>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</si>
  <si>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</si>
  <si>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</si>
  <si>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</si>
  <si>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</si>
  <si>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</si>
  <si>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</si>
  <si>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</si>
  <si>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</si>
  <si>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</si>
  <si>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</si>
  <si>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</si>
  <si>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</si>
  <si>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</si>
  <si>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</si>
  <si>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</si>
  <si>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</si>
  <si>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</si>
  <si>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</si>
  <si>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</si>
  <si>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</si>
  <si>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</si>
  <si>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</si>
  <si>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</si>
  <si>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</si>
  <si>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</si>
  <si>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</si>
  <si>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</si>
  <si>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</si>
  <si>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</si>
  <si>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</si>
  <si>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</si>
  <si>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</si>
  <si>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</si>
  <si>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</si>
  <si>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</si>
  <si>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</si>
  <si>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</si>
  <si>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</si>
  <si>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</si>
  <si>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</si>
  <si>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</si>
  <si>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</si>
  <si>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</si>
  <si>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</si>
  <si>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</si>
  <si>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</si>
  <si>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</si>
  <si>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</si>
  <si>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</si>
  <si>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</si>
  <si>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</si>
  <si>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</si>
  <si>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</si>
  <si>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</si>
  <si>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</si>
  <si>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</si>
  <si>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</si>
  <si>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</si>
  <si>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</si>
  <si>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</si>
  <si>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</si>
  <si>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</si>
  <si>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</si>
  <si>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</si>
  <si>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</si>
  <si>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</si>
  <si>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</si>
  <si>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</si>
  <si>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</si>
  <si>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</si>
  <si>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</si>
  <si>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</si>
  <si>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</si>
  <si>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</si>
  <si>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</si>
  <si>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</si>
  <si>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</si>
  <si>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</si>
  <si>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</si>
  <si>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</si>
  <si>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</si>
  <si>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</si>
  <si>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</si>
  <si>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</si>
  <si>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</si>
  <si>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</si>
  <si>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</si>
  <si>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</si>
  <si>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</si>
  <si>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</si>
  <si>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</si>
  <si>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</si>
  <si>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</si>
  <si>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</si>
  <si>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</si>
  <si>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</si>
  <si>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</si>
  <si>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</si>
  <si>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</si>
  <si>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</si>
  <si>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</si>
  <si>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</si>
  <si>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</si>
  <si>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</si>
  <si>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</si>
  <si>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</si>
  <si>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</si>
  <si>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</si>
  <si>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</si>
  <si>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</si>
  <si>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</si>
  <si>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</si>
  <si>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</si>
  <si>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</si>
  <si>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</si>
  <si>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</si>
  <si>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</si>
  <si>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</si>
  <si>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</si>
  <si>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</si>
  <si>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</si>
  <si>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</si>
  <si>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</si>
  <si>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</si>
  <si>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</si>
  <si>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</si>
  <si>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</si>
  <si>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</si>
  <si>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</si>
  <si>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</si>
  <si>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</si>
  <si>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</si>
  <si>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</si>
  <si>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</si>
  <si>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</si>
  <si>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</si>
  <si>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</si>
  <si>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</si>
  <si>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</si>
  <si>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</si>
  <si>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</si>
  <si>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</si>
  <si>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</si>
  <si>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</si>
  <si>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</si>
  <si>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</si>
  <si>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</si>
  <si>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</si>
  <si>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</si>
  <si>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</si>
  <si>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</si>
  <si>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</si>
  <si>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</si>
  <si>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</si>
  <si>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</si>
  <si>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</si>
  <si>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</si>
  <si>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</si>
  <si>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</si>
  <si>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</si>
  <si>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</si>
  <si>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</si>
  <si>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</si>
  <si>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</si>
  <si>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</si>
  <si>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</si>
  <si>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</si>
  <si>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</si>
  <si>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</si>
  <si>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</si>
  <si>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</si>
  <si>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</si>
  <si>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</si>
  <si>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</si>
  <si>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</si>
  <si>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</si>
  <si>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</si>
  <si>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</si>
  <si>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</si>
  <si>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</si>
  <si>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</si>
  <si>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</si>
  <si>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</si>
  <si>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</si>
  <si>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</si>
  <si>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</si>
  <si>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</si>
  <si>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</si>
  <si>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</si>
  <si>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</si>
  <si>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</si>
  <si>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</si>
  <si>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</si>
  <si>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</si>
  <si>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</si>
  <si>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</si>
  <si>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</si>
  <si>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</si>
  <si>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</si>
  <si>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</si>
  <si>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</si>
  <si>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</si>
  <si>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</si>
  <si>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</si>
  <si>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</si>
  <si>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</si>
  <si>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</si>
  <si>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</si>
  <si>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</si>
  <si>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</si>
  <si>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</si>
  <si>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</si>
  <si>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</si>
  <si>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</si>
  <si>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</si>
  <si>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</si>
  <si>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</si>
  <si>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</si>
  <si>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</si>
  <si>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</si>
  <si>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</si>
  <si>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</si>
  <si>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</si>
  <si>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</si>
  <si>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</si>
  <si>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</si>
  <si>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</si>
  <si>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</si>
  <si>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</si>
  <si>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</si>
  <si>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</si>
  <si>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</si>
  <si>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</si>
  <si>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</si>
  <si>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</si>
  <si>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</si>
  <si>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</si>
  <si>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</si>
  <si>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</si>
  <si>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</si>
  <si>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</si>
  <si>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</si>
  <si>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</si>
  <si>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</si>
  <si>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</si>
  <si>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</si>
  <si>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</si>
  <si>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</si>
  <si>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</si>
  <si>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</si>
  <si>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</si>
  <si>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</si>
  <si>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</si>
  <si>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</si>
  <si>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</si>
  <si>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</si>
  <si>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</si>
  <si>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</si>
  <si>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</si>
  <si>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</si>
  <si>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</si>
  <si>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</si>
  <si>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</si>
  <si>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</si>
  <si>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</si>
  <si>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</si>
  <si>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</si>
  <si>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</si>
  <si>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</si>
  <si>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</si>
  <si>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</si>
  <si>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</si>
  <si>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</si>
  <si>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</si>
  <si>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</si>
  <si>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</si>
  <si>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</si>
  <si>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</si>
  <si>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</si>
  <si>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</si>
  <si>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</si>
  <si>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</si>
  <si>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</si>
  <si>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</si>
  <si>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</si>
  <si>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</si>
  <si>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</si>
  <si>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</si>
  <si>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</si>
  <si>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</si>
  <si>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</si>
  <si>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</si>
  <si>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</si>
  <si>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</si>
  <si>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</si>
  <si>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</si>
  <si>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</si>
  <si>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</si>
  <si>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</si>
  <si>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</si>
  <si>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</si>
  <si>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</si>
  <si>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</si>
  <si>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</si>
  <si>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</si>
  <si>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</si>
  <si>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</si>
  <si>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</si>
  <si>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</si>
  <si>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</si>
  <si>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</si>
  <si>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</si>
  <si>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</si>
  <si>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</si>
  <si>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</si>
  <si>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</si>
  <si>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</si>
  <si>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</si>
  <si>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</si>
  <si>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</si>
  <si>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</si>
  <si>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</si>
  <si>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</si>
  <si>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</si>
  <si>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</si>
  <si>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</si>
  <si>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</si>
  <si>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</si>
  <si>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</si>
  <si>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</si>
  <si>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</si>
  <si>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</si>
  <si>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</si>
  <si>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</si>
  <si>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</si>
  <si>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</si>
  <si>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</si>
  <si>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</si>
  <si>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</si>
  <si>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</si>
  <si>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</si>
  <si>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</si>
  <si>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</si>
  <si>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</si>
  <si>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</si>
  <si>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</si>
  <si>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</si>
  <si>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</si>
  <si>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</si>
  <si>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</si>
  <si>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</si>
  <si>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</si>
  <si>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</si>
  <si>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</si>
  <si>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</si>
  <si>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</si>
  <si>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</si>
  <si>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</si>
  <si>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</si>
  <si>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</si>
  <si>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</si>
  <si>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</si>
  <si>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</si>
  <si>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</si>
  <si>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</si>
  <si>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</si>
  <si>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</si>
  <si>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</si>
  <si>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</si>
  <si>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</si>
  <si>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</si>
  <si>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</si>
  <si>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</si>
  <si>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</si>
  <si>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</si>
  <si>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</si>
  <si>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</si>
  <si>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</si>
  <si>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</si>
  <si>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</si>
  <si>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</si>
  <si>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</si>
  <si>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</si>
  <si>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</si>
  <si>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</si>
  <si>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</si>
  <si>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</si>
  <si>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</si>
  <si>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</si>
  <si>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</si>
  <si>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</si>
  <si>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</si>
  <si>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</si>
  <si>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</si>
  <si>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</si>
  <si>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</si>
  <si>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</si>
  <si>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</si>
  <si>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</si>
  <si>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</si>
  <si>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</si>
  <si>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</si>
  <si>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</si>
  <si>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</si>
  <si>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</si>
  <si>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</si>
  <si>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</si>
  <si>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</si>
  <si>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</si>
  <si>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</si>
  <si>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</si>
  <si>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</si>
  <si>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</si>
  <si>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</si>
  <si>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</si>
  <si>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</si>
  <si>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</si>
  <si>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</si>
  <si>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</si>
  <si>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</si>
  <si>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</si>
  <si>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</si>
  <si>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</si>
  <si>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</si>
  <si>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</si>
  <si>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</si>
  <si>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</si>
  <si>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</si>
  <si>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</si>
  <si>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</si>
  <si>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</si>
  <si>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</si>
  <si>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</si>
  <si>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</si>
  <si>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</si>
  <si>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</si>
  <si>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</si>
  <si>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</si>
  <si>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</si>
  <si>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</si>
  <si>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</si>
  <si>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</si>
  <si>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</si>
  <si>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</si>
  <si>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</si>
  <si>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</si>
  <si>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</si>
  <si>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</si>
  <si>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</si>
  <si>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</si>
  <si>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</si>
  <si>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</si>
  <si>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</si>
  <si>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</si>
  <si>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</si>
  <si>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</si>
  <si>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</si>
  <si>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</si>
  <si>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</si>
  <si>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</si>
  <si>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</si>
  <si>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</si>
  <si>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</si>
  <si>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</si>
  <si>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</si>
  <si>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</si>
  <si>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</si>
  <si>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</si>
  <si>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</si>
  <si>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</si>
  <si>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</si>
  <si>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</si>
  <si>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</si>
  <si>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</si>
  <si>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</si>
  <si>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</si>
  <si>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</si>
  <si>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</si>
  <si>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</si>
  <si>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</si>
  <si>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</si>
  <si>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</si>
  <si>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</si>
  <si>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</si>
  <si>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</si>
  <si>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</si>
  <si>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</si>
  <si>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</si>
  <si>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</si>
  <si>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</si>
  <si>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</si>
  <si>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</si>
  <si>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</si>
  <si>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</si>
  <si>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</si>
  <si>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</si>
  <si>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</si>
  <si>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</si>
  <si>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</si>
  <si>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</si>
  <si>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</si>
  <si>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</si>
  <si>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</si>
  <si>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</si>
  <si>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</si>
  <si>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</si>
  <si>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</si>
  <si>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</si>
  <si>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</si>
  <si>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</si>
  <si>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</si>
  <si>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</si>
  <si>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</si>
  <si>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</si>
  <si>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</si>
  <si>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</si>
  <si>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</si>
  <si>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</si>
  <si>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</si>
  <si>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</si>
  <si>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</si>
  <si>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</si>
  <si>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</si>
  <si>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</si>
  <si>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</si>
  <si>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</si>
  <si>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</si>
  <si>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</si>
  <si>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</si>
  <si>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</si>
  <si>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</si>
  <si>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</si>
  <si>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</si>
  <si>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</si>
  <si>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</si>
  <si>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</si>
  <si>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</si>
  <si>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</si>
  <si>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</si>
  <si>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</si>
  <si>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</si>
  <si>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</si>
  <si>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</si>
  <si>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</si>
  <si>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</si>
  <si>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</si>
  <si>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</si>
  <si>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</si>
  <si>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</si>
  <si>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</si>
  <si>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</si>
  <si>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</si>
  <si>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</si>
  <si>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</si>
  <si>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</si>
  <si>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</si>
  <si>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</si>
  <si>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</si>
  <si>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</si>
  <si>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</si>
  <si>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</si>
  <si>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</si>
  <si>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</si>
  <si>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</si>
  <si>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</si>
  <si>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</si>
  <si>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</si>
  <si>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</si>
  <si>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</si>
  <si>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</si>
  <si>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</si>
  <si>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</si>
  <si>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</si>
  <si>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</si>
  <si>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</si>
  <si>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</si>
  <si>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</si>
  <si>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</si>
  <si>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</si>
  <si>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</si>
  <si>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</si>
  <si>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</si>
  <si>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</si>
  <si>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</si>
  <si>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</si>
  <si>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</si>
  <si>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</si>
  <si>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</si>
  <si>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</si>
  <si>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</si>
  <si>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</si>
  <si>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</si>
  <si>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</si>
  <si>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</si>
  <si>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</si>
  <si>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</si>
  <si>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</si>
  <si>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</si>
  <si>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</si>
  <si>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</si>
  <si>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</si>
  <si>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</si>
  <si>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</si>
  <si>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</si>
  <si>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</si>
  <si>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</si>
  <si>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</si>
  <si>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</si>
  <si>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</si>
  <si>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</si>
  <si>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</si>
  <si>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</si>
  <si>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</si>
  <si>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</si>
  <si>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</si>
  <si>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</si>
  <si>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</si>
  <si>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</si>
  <si>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</si>
  <si>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</si>
  <si>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</si>
  <si>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</si>
  <si>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</si>
  <si>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</si>
  <si>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</si>
  <si>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</si>
  <si>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</si>
  <si>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</si>
  <si>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</si>
  <si>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</si>
  <si>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</si>
  <si>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</si>
  <si>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</si>
  <si>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</si>
  <si>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</si>
  <si>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</si>
  <si>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</si>
  <si>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</si>
  <si>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</si>
  <si>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</si>
  <si>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</si>
  <si>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</si>
  <si>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</si>
  <si>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</si>
  <si>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</si>
  <si>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</si>
  <si>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</si>
  <si>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</si>
  <si>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</si>
  <si>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</si>
  <si>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</si>
  <si>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</si>
  <si>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</si>
  <si>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</si>
  <si>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</si>
  <si>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</si>
  <si>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</si>
  <si>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</si>
  <si>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</si>
  <si>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</si>
  <si>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</si>
  <si>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</si>
  <si>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</si>
  <si>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</si>
  <si>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</si>
  <si>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</si>
  <si>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</si>
  <si>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</si>
  <si>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</si>
  <si>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</si>
  <si>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</si>
  <si>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</si>
  <si>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</si>
  <si>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</si>
  <si>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</si>
  <si>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</si>
  <si>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</si>
  <si>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</si>
  <si>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</si>
  <si>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</si>
  <si>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</si>
  <si>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</si>
  <si>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</si>
  <si>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</si>
  <si>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</si>
  <si>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</si>
  <si>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</si>
  <si>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</si>
  <si>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</si>
  <si>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</si>
  <si>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</si>
  <si>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</si>
  <si>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</si>
  <si>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</si>
  <si>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</si>
  <si>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</si>
  <si>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</si>
  <si>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</si>
  <si>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</si>
  <si>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</si>
  <si>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</si>
  <si>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</si>
  <si>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</si>
  <si>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</si>
  <si>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</si>
  <si>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</si>
  <si>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</si>
  <si>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</si>
  <si>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</si>
  <si>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</si>
  <si>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</si>
  <si>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</si>
  <si>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</si>
  <si>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</si>
  <si>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</si>
  <si>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</si>
  <si>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</si>
  <si>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</si>
  <si>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</si>
  <si>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</si>
  <si>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</si>
  <si>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</si>
  <si>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</si>
  <si>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</si>
  <si>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</si>
  <si>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</si>
  <si>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</si>
  <si>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</si>
  <si>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</si>
  <si>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</si>
  <si>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</si>
  <si>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</si>
  <si>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</si>
  <si>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</si>
  <si>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</si>
  <si>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</si>
  <si>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</si>
  <si>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</si>
  <si>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</si>
  <si>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</si>
  <si>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</si>
  <si>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</si>
  <si>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</si>
  <si>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</si>
  <si>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</si>
  <si>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</si>
  <si>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</si>
  <si>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</si>
  <si>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</si>
  <si>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</si>
  <si>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</si>
  <si>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</si>
  <si>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</si>
  <si>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</si>
  <si>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</si>
  <si>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</si>
  <si>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</si>
  <si>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</si>
  <si>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</si>
  <si>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</si>
  <si>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</si>
  <si>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</si>
  <si>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</si>
  <si>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</si>
  <si>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</si>
  <si>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</si>
  <si>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</si>
  <si>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</si>
  <si>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</si>
  <si>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</si>
  <si>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</si>
  <si>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</si>
  <si>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</si>
  <si>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</si>
  <si>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</si>
  <si>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</si>
  <si>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</si>
  <si>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</si>
  <si>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</si>
  <si>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</si>
  <si>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</si>
  <si>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</si>
  <si>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</si>
  <si>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</si>
  <si>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</si>
  <si>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</si>
  <si>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</si>
  <si>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</si>
  <si>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</si>
  <si>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</si>
  <si>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</si>
  <si>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</si>
  <si>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</si>
  <si>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</si>
  <si>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</si>
  <si>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</si>
  <si>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</si>
  <si>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</si>
  <si>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</si>
  <si>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</si>
  <si>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</si>
  <si>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</si>
  <si>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</si>
  <si>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</si>
  <si>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</si>
  <si>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</si>
  <si>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</si>
  <si>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</si>
  <si>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</si>
  <si>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</si>
  <si>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</si>
  <si>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</si>
  <si>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</si>
  <si>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</si>
  <si>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</si>
  <si>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</si>
  <si>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</si>
  <si>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</si>
  <si>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</si>
  <si>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</si>
  <si>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</si>
  <si>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</si>
  <si>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</si>
  <si>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</si>
  <si>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</si>
  <si>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</si>
  <si>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</si>
  <si>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</si>
  <si>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</si>
  <si>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</si>
  <si>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</si>
  <si>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</si>
  <si>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</si>
  <si>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</si>
  <si>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</si>
  <si>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</si>
  <si>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</si>
  <si>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</si>
  <si>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</si>
  <si>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</si>
  <si>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</si>
  <si>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</si>
  <si>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</si>
  <si>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</si>
  <si>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</si>
  <si>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</si>
  <si>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</si>
  <si>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</si>
  <si>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</si>
  <si>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</si>
  <si>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</si>
  <si>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</si>
  <si>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</si>
  <si>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</si>
  <si>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</si>
  <si>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</si>
  <si>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</si>
  <si>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</si>
  <si>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</si>
  <si>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</si>
  <si>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</si>
  <si>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</si>
  <si>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</si>
  <si>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</si>
  <si>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</si>
  <si>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</si>
  <si>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</si>
  <si>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</si>
  <si>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</si>
  <si>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</si>
  <si>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</si>
  <si>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</si>
  <si>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</si>
  <si>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</si>
  <si>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</si>
  <si>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</si>
  <si>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</si>
  <si>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</si>
  <si>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</si>
  <si>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</si>
  <si>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</si>
  <si>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</si>
  <si>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</si>
  <si>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</si>
  <si>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</si>
  <si>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</si>
  <si>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</si>
  <si>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</si>
  <si>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</si>
  <si>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</si>
  <si>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</si>
  <si>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</si>
  <si>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</si>
  <si>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</si>
  <si>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</si>
  <si>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</si>
  <si>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</si>
  <si>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</si>
  <si>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</si>
  <si>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</si>
  <si>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</si>
  <si>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</si>
  <si>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</si>
  <si>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</si>
  <si>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</si>
  <si>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</si>
  <si>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</si>
  <si>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</si>
  <si>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</si>
  <si>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</si>
  <si>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</si>
  <si>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</si>
  <si>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</si>
  <si>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</si>
  <si>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</si>
  <si>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</si>
  <si>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</si>
  <si>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</si>
  <si>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</si>
  <si>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</si>
  <si>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</si>
  <si>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</si>
  <si>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</si>
  <si>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</si>
  <si>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</si>
  <si>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</si>
  <si>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</si>
  <si>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</si>
  <si>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</si>
  <si>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</si>
  <si>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</si>
  <si>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</si>
  <si>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</si>
  <si>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</si>
  <si>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</si>
  <si>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</si>
  <si>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</si>
  <si>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</si>
  <si>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</si>
  <si>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</si>
  <si>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</si>
  <si>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</si>
  <si>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</si>
  <si>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</si>
  <si>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</si>
  <si>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</si>
  <si>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</si>
  <si>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</si>
  <si>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</si>
  <si>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</si>
  <si>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</si>
  <si>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</si>
  <si>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</si>
  <si>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</si>
  <si>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</si>
  <si>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</si>
  <si>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</si>
  <si>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</si>
  <si>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</si>
  <si>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</si>
  <si>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</si>
  <si>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</si>
  <si>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</si>
  <si>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</si>
  <si>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</si>
  <si>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</si>
  <si>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</si>
  <si>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</si>
  <si>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</si>
  <si>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</si>
  <si>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</si>
  <si>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</si>
  <si>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</si>
  <si>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</si>
  <si>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</si>
  <si>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</si>
  <si>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</si>
  <si>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</si>
  <si>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</si>
  <si>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</si>
  <si>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</si>
  <si>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</si>
  <si>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</si>
  <si>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</si>
  <si>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</si>
  <si>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</si>
  <si>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</si>
  <si>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</si>
  <si>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</si>
  <si>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</si>
  <si>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</si>
  <si>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</si>
  <si>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</si>
  <si>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</si>
  <si>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</si>
  <si>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</si>
  <si>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</si>
  <si>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</si>
  <si>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</si>
  <si>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</si>
  <si>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</si>
  <si>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</si>
  <si>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</si>
  <si>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</si>
  <si>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</si>
  <si>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</si>
  <si>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</si>
  <si>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</si>
  <si>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</si>
  <si>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</si>
  <si>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</si>
  <si>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</si>
  <si>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</si>
  <si>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</si>
  <si>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</si>
  <si>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</si>
  <si>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</si>
  <si>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</si>
  <si>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</si>
  <si>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</si>
  <si>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</si>
  <si>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</si>
  <si>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</si>
  <si>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</si>
  <si>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</si>
  <si>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</si>
  <si>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</si>
  <si>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</si>
  <si>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</si>
  <si>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</si>
  <si>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</si>
  <si>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</si>
  <si>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</si>
  <si>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</si>
  <si>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</si>
  <si>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</si>
  <si>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</si>
  <si>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</si>
  <si>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</si>
  <si>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</si>
  <si>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</si>
  <si>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</si>
  <si>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</si>
  <si>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</si>
  <si>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</si>
  <si>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</si>
  <si>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</si>
  <si>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</si>
  <si>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</si>
  <si>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</si>
  <si>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</si>
  <si>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</si>
  <si>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</si>
  <si>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</si>
  <si>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</si>
  <si>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</si>
  <si>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</si>
  <si>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</si>
  <si>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</si>
  <si>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</si>
  <si>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</si>
  <si>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</si>
  <si>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</si>
  <si>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</si>
  <si>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</si>
  <si>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</si>
  <si>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</si>
  <si>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</si>
  <si>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</si>
  <si>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</si>
  <si>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</si>
  <si>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</si>
  <si>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</si>
  <si>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</si>
  <si>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</si>
  <si>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</si>
  <si>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</si>
  <si>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</si>
  <si>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</si>
  <si>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</si>
  <si>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</si>
  <si>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</si>
  <si>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</si>
  <si>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</si>
  <si>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</si>
  <si>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</si>
  <si>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</si>
  <si>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</si>
  <si>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</si>
  <si>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</si>
  <si>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</si>
  <si>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</si>
  <si>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</si>
  <si>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</si>
  <si>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</si>
  <si>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</si>
  <si>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</si>
  <si>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</si>
  <si>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</si>
  <si>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</si>
  <si>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</si>
  <si>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</si>
  <si>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</si>
  <si>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</si>
  <si>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</si>
  <si>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</si>
  <si>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</si>
  <si>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</si>
  <si>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</si>
  <si>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</si>
  <si>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</si>
  <si>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</si>
  <si>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</si>
  <si>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</si>
  <si>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</si>
  <si>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</si>
  <si>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</si>
  <si>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</si>
  <si>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</si>
  <si>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</si>
  <si>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</si>
  <si>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</si>
  <si>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</si>
  <si>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</si>
  <si>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</si>
  <si>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</si>
  <si>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</si>
  <si>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</si>
  <si>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</si>
  <si>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</si>
  <si>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</si>
  <si>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</si>
  <si>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</si>
  <si>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</si>
  <si>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</si>
  <si>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</si>
  <si>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</si>
  <si>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</si>
  <si>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</si>
  <si>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</si>
  <si>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</si>
  <si>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</si>
  <si>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</si>
  <si>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</si>
  <si>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</si>
  <si>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</si>
  <si>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</si>
  <si>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</si>
  <si>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</si>
  <si>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</si>
  <si>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</si>
  <si>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</si>
  <si>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</si>
  <si>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</si>
  <si>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</si>
  <si>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</si>
  <si>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</si>
  <si>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</si>
  <si>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</si>
  <si>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</si>
  <si>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</si>
  <si>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</si>
  <si>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</si>
  <si>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</si>
  <si>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</si>
  <si>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</si>
  <si>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</si>
  <si>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</si>
  <si>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</si>
  <si>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</si>
  <si>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</si>
  <si>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</si>
  <si>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</si>
  <si>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</si>
  <si>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</si>
  <si>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</si>
  <si>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</si>
  <si>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</si>
  <si>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</si>
  <si>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</si>
  <si>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</si>
  <si>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</si>
  <si>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</si>
  <si>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</si>
  <si>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</si>
  <si>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</si>
  <si>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</si>
  <si>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</si>
  <si>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</si>
  <si>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</si>
  <si>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</si>
  <si>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</si>
  <si>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</si>
  <si>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</si>
  <si>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</si>
  <si>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</si>
  <si>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</si>
  <si>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</si>
  <si>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</si>
  <si>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</si>
  <si>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</si>
  <si>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</si>
  <si>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</si>
  <si>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</si>
  <si>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</si>
  <si>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</si>
  <si>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</si>
  <si>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</si>
  <si>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</si>
  <si>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</si>
  <si>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</si>
  <si>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</si>
  <si>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</si>
  <si>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</si>
  <si>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</si>
  <si>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</si>
  <si>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</si>
  <si>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</si>
  <si>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</si>
  <si>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</si>
  <si>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</si>
  <si>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</si>
  <si>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</si>
  <si>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</si>
  <si>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</si>
  <si>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</si>
  <si>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</si>
  <si>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</si>
  <si>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</si>
  <si>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</si>
  <si>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</si>
  <si>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</si>
  <si>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</si>
  <si>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</si>
  <si>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</si>
  <si>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</si>
  <si>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</si>
  <si>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</si>
  <si>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</si>
  <si>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</si>
  <si>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</si>
  <si>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</si>
  <si>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</si>
  <si>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</si>
  <si>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</si>
  <si>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</si>
  <si>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</si>
  <si>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</si>
  <si>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</si>
  <si>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</si>
  <si>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</si>
  <si>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</si>
  <si>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</si>
  <si>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</si>
  <si>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</si>
  <si>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</si>
  <si>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</si>
  <si>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</si>
  <si>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</si>
  <si>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</si>
  <si>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</si>
  <si>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</si>
  <si>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</si>
  <si>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</si>
  <si>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</si>
  <si>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</si>
  <si>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</si>
  <si>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</si>
  <si>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</si>
  <si>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</si>
  <si>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</si>
  <si>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</si>
  <si>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</si>
  <si>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</si>
  <si>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</si>
  <si>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</si>
  <si>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</si>
  <si>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</si>
  <si>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</si>
  <si>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</si>
  <si>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</si>
  <si>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</si>
  <si>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</si>
  <si>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</si>
  <si>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</si>
  <si>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</si>
  <si>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</si>
  <si>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</si>
  <si>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</si>
  <si>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</si>
  <si>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</si>
  <si>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</si>
  <si>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</si>
  <si>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</si>
  <si>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</si>
  <si>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</si>
  <si>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</si>
  <si>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</si>
  <si>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</si>
  <si>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</si>
  <si>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</si>
  <si>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</si>
  <si>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</si>
  <si>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</si>
  <si>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</si>
  <si>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</si>
  <si>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</si>
  <si>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</si>
  <si>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</si>
  <si>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</si>
  <si>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</si>
  <si>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</si>
  <si>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</si>
  <si>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</si>
  <si>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</si>
  <si>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</si>
  <si>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</si>
  <si>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</si>
  <si>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</si>
  <si>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</si>
  <si>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</si>
  <si>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</si>
  <si>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</si>
  <si>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</si>
  <si>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</si>
  <si>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</si>
  <si>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</si>
  <si>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</si>
  <si>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</si>
  <si>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</si>
  <si>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</si>
  <si>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</si>
  <si>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</si>
  <si>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</si>
  <si>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</si>
  <si>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</si>
  <si>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</si>
  <si>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</si>
  <si>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</si>
  <si>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</si>
  <si>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</si>
  <si>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</si>
  <si>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</si>
  <si>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</si>
  <si>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</si>
  <si>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</si>
  <si>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</si>
  <si>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</si>
  <si>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</si>
  <si>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</si>
  <si>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</si>
  <si>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</si>
  <si>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</si>
  <si>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</si>
  <si>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</si>
  <si>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</si>
  <si>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</si>
  <si>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</si>
  <si>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</si>
  <si>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</si>
  <si>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</si>
  <si>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</si>
  <si>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</si>
  <si>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</si>
  <si>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</si>
  <si>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</si>
  <si>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</si>
  <si>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</si>
  <si>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</si>
  <si>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</si>
  <si>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</si>
  <si>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</si>
  <si>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</si>
  <si>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</si>
  <si>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</si>
  <si>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</si>
  <si>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</si>
  <si>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</si>
  <si>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</si>
  <si>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</si>
  <si>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</si>
  <si>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</si>
  <si>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</si>
  <si>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</si>
  <si>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</si>
  <si>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</si>
  <si>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</si>
  <si>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</si>
  <si>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</si>
  <si>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</si>
  <si>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</si>
  <si>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</si>
  <si>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</si>
  <si>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</si>
  <si>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</si>
  <si>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</si>
  <si>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</si>
  <si>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</si>
  <si>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</si>
  <si>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</si>
  <si>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</si>
  <si>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</si>
  <si>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</si>
  <si>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</si>
  <si>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</si>
  <si>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</si>
  <si>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</si>
  <si>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</si>
  <si>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</si>
  <si>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</si>
  <si>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</si>
  <si>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</si>
  <si>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</si>
  <si>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</si>
  <si>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</si>
  <si>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</si>
  <si>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</si>
  <si>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</si>
  <si>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</si>
  <si>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</si>
  <si>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</si>
  <si>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</si>
  <si>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</si>
  <si>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</si>
  <si>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</si>
  <si>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</si>
  <si>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</si>
  <si>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</si>
  <si>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</si>
  <si>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</si>
  <si>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</si>
  <si>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</si>
  <si>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</si>
  <si>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</si>
  <si>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</si>
  <si>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</si>
  <si>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</si>
  <si>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</si>
  <si>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</si>
  <si>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</si>
  <si>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</si>
  <si>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</si>
  <si>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</si>
  <si>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</si>
  <si>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</si>
  <si>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</si>
  <si>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</si>
  <si>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</si>
  <si>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</si>
  <si>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</si>
  <si>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</si>
  <si>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</si>
  <si>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</si>
  <si>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</si>
  <si>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</si>
  <si>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</si>
  <si>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</si>
  <si>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</si>
  <si>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</si>
  <si>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</si>
  <si>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</si>
  <si>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</si>
  <si>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</si>
  <si>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</si>
  <si>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</si>
  <si>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</si>
  <si>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</si>
  <si>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</si>
  <si>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</si>
  <si>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</si>
  <si>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</si>
  <si>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</si>
  <si>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</si>
  <si>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</si>
  <si>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</si>
  <si>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</si>
  <si>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</si>
  <si>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</si>
  <si>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</si>
  <si>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</si>
  <si>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</si>
  <si>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</si>
  <si>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</si>
  <si>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</si>
  <si>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</si>
  <si>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</si>
  <si>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</si>
  <si>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</si>
  <si>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</si>
  <si>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</si>
  <si>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</si>
  <si>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</si>
  <si>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</si>
  <si>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</si>
  <si>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</si>
  <si>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</si>
  <si>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</si>
  <si>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</si>
  <si>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</si>
  <si>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</si>
  <si>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</si>
  <si>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</si>
  <si>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</si>
  <si>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</si>
  <si>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</si>
  <si>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</si>
  <si>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</si>
  <si>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</si>
  <si>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</si>
  <si>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</si>
  <si>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</si>
  <si>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</si>
  <si>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</si>
  <si>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</si>
  <si>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</si>
  <si>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</si>
  <si>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</si>
  <si>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</si>
  <si>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</si>
  <si>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</si>
  <si>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</si>
  <si>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</si>
  <si>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</si>
  <si>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</si>
  <si>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</si>
  <si>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</si>
  <si>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</si>
  <si>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</si>
  <si>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</si>
  <si>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</si>
  <si>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</si>
  <si>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</si>
  <si>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</si>
  <si>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</si>
  <si>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</si>
  <si>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</si>
  <si>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</si>
  <si>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</si>
  <si>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</si>
  <si>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</si>
  <si>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</si>
  <si>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</si>
  <si>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</si>
  <si>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</si>
  <si>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</si>
  <si>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</si>
  <si>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</si>
  <si>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</si>
  <si>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</si>
  <si>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</si>
  <si>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</si>
  <si>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</si>
  <si>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</si>
  <si>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</si>
  <si>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</si>
  <si>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</si>
  <si>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</si>
  <si>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</si>
  <si>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</si>
  <si>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</si>
  <si>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</si>
  <si>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</si>
  <si>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</si>
  <si>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</si>
  <si>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</si>
  <si>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</si>
  <si>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</si>
  <si>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</si>
  <si>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</si>
  <si>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</si>
  <si>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</si>
  <si>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</si>
  <si>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</si>
  <si>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</si>
  <si>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</si>
  <si>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</si>
  <si>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</si>
  <si>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</si>
  <si>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</si>
  <si>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</si>
  <si>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</si>
  <si>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</si>
  <si>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</si>
  <si>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</si>
  <si>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</si>
  <si>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</si>
  <si>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</si>
  <si>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</si>
  <si>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</si>
  <si>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</si>
  <si>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</si>
  <si>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</si>
  <si>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</si>
  <si>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</si>
  <si>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</si>
  <si>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</si>
  <si>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</si>
  <si>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</si>
  <si>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</si>
  <si>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</si>
  <si>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</si>
  <si>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</si>
  <si>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</si>
  <si>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</si>
  <si>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</si>
  <si>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</si>
  <si>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</si>
  <si>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</si>
  <si>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</si>
  <si>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</si>
  <si>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</si>
  <si>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</si>
  <si>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</si>
  <si>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</si>
  <si>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</si>
  <si>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</si>
  <si>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</si>
  <si>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</si>
  <si>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</si>
  <si>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</si>
  <si>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</si>
  <si>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</si>
  <si>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</si>
  <si>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</si>
  <si>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</si>
  <si>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</si>
  <si>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</si>
  <si>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</si>
  <si>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</si>
  <si>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</si>
  <si>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</si>
  <si>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</si>
  <si>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</si>
  <si>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</si>
  <si>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</si>
  <si>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</si>
  <si>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</si>
  <si>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</si>
  <si>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</si>
  <si>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</si>
  <si>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</si>
  <si>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</si>
  <si>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</si>
  <si>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</si>
  <si>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</si>
  <si>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</si>
  <si>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</si>
  <si>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</si>
  <si>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</si>
  <si>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</si>
  <si>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</si>
  <si>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</si>
  <si>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</si>
  <si>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</si>
  <si>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</si>
  <si>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</si>
  <si>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</si>
  <si>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</si>
  <si>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</si>
  <si>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</si>
  <si>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</si>
  <si>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</si>
  <si>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</si>
  <si>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</si>
  <si>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</si>
  <si>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</si>
  <si>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</si>
  <si>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</si>
  <si>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</si>
  <si>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</si>
  <si>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</si>
  <si>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</si>
  <si>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</si>
  <si>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</si>
  <si>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</si>
  <si>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</si>
  <si>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</si>
  <si>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</si>
  <si>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</si>
  <si>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</si>
  <si>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</si>
  <si>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</si>
  <si>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</si>
  <si>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</si>
  <si>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</si>
  <si>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</si>
  <si>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</si>
  <si>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</si>
  <si>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</si>
  <si>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</si>
  <si>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</si>
  <si>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</si>
  <si>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</si>
  <si>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</si>
  <si>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</si>
  <si>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</si>
  <si>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</si>
  <si>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</si>
  <si>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</si>
  <si>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</si>
  <si>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</si>
  <si>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</si>
  <si>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</si>
  <si>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</si>
  <si>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</si>
  <si>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</si>
  <si>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</si>
  <si>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</si>
  <si>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</si>
  <si>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</si>
  <si>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</si>
  <si>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</si>
  <si>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</si>
  <si>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</si>
  <si>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</si>
  <si>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</si>
  <si>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</si>
  <si>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</si>
  <si>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</si>
  <si>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</si>
  <si>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</si>
  <si>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</si>
  <si>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</si>
  <si>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</si>
  <si>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</si>
  <si>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</si>
  <si>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</si>
  <si>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</si>
  <si>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</si>
  <si>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</si>
  <si>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</si>
  <si>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</si>
  <si>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</si>
  <si>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</si>
  <si>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</si>
  <si>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</si>
  <si>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</si>
  <si>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</si>
  <si>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</si>
  <si>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</si>
  <si>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</si>
  <si>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</si>
  <si>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</si>
  <si>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</si>
  <si>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</si>
  <si>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</si>
  <si>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</si>
  <si>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</si>
  <si>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</si>
  <si>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</si>
  <si>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</si>
  <si>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</si>
  <si>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</si>
  <si>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</si>
  <si>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</si>
  <si>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</si>
  <si>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</si>
  <si>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</si>
  <si>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</si>
  <si>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</si>
  <si>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</si>
  <si>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</si>
  <si>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</si>
  <si>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</si>
  <si>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</si>
  <si>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</si>
  <si>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</si>
  <si>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</si>
  <si>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</si>
  <si>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</si>
  <si>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</si>
  <si>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</si>
  <si>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</si>
  <si>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</si>
  <si>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</si>
  <si>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</si>
  <si>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</si>
  <si>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</si>
  <si>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</si>
  <si>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</si>
  <si>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</si>
  <si>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</si>
  <si>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</si>
  <si>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</si>
  <si>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</si>
  <si>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</si>
  <si>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</si>
  <si>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</si>
  <si>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</si>
  <si>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</si>
  <si>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</si>
  <si>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</si>
  <si>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</si>
  <si>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</si>
  <si>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</si>
  <si>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</si>
  <si>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</si>
  <si>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</si>
  <si>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</si>
  <si>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</si>
  <si>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</si>
  <si>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</si>
  <si>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</si>
  <si>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</si>
  <si>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</si>
  <si>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</si>
  <si>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</si>
  <si>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</si>
  <si>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</si>
  <si>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</si>
  <si>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</si>
  <si>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</si>
  <si>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</si>
  <si>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</si>
  <si>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</si>
  <si>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</si>
  <si>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</si>
  <si>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</si>
  <si>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</si>
  <si>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</si>
  <si>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</si>
  <si>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</si>
  <si>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</si>
  <si>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</si>
  <si>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</si>
  <si>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</si>
  <si>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</si>
  <si>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</si>
  <si>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</si>
  <si>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</si>
  <si>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</si>
  <si>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</si>
  <si>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</si>
  <si>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</si>
  <si>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</si>
  <si>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</si>
  <si>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</si>
  <si>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</si>
  <si>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</si>
  <si>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</si>
  <si>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</si>
  <si>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</si>
  <si>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</si>
  <si>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</si>
  <si>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</si>
  <si>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</si>
  <si>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</si>
  <si>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</si>
  <si>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</si>
  <si>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</si>
  <si>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</si>
  <si>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</si>
  <si>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</si>
  <si>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</si>
  <si>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</si>
  <si>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</si>
  <si>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</si>
  <si>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</si>
  <si>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</si>
  <si>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</si>
  <si>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</si>
  <si>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</si>
  <si>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</si>
  <si>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</si>
  <si>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</si>
  <si>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</si>
  <si>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</si>
  <si>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</si>
  <si>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</si>
  <si>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</si>
  <si>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</si>
  <si>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</si>
  <si>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</si>
  <si>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</si>
  <si>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</si>
  <si>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</si>
  <si>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</si>
  <si>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</si>
  <si>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</si>
  <si>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</si>
  <si>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</si>
  <si>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</si>
  <si>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</si>
  <si>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</si>
  <si>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</si>
  <si>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</si>
  <si>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</si>
  <si>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</si>
  <si>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</si>
  <si>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</si>
  <si>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</si>
  <si>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</si>
  <si>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</si>
  <si>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</si>
  <si>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</si>
  <si>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</si>
  <si>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</si>
  <si>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</si>
  <si>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</si>
  <si>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</si>
  <si>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</si>
  <si>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</si>
  <si>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</si>
  <si>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</si>
  <si>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</si>
  <si>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</si>
  <si>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</si>
  <si>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</si>
  <si>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</si>
  <si>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</si>
  <si>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</si>
  <si>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</si>
  <si>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</si>
  <si>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</si>
  <si>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</si>
  <si>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</si>
  <si>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</si>
  <si>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</si>
  <si>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</si>
  <si>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</si>
  <si>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</si>
  <si>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</si>
  <si>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</si>
  <si>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</si>
  <si>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</si>
  <si>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</si>
  <si>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</si>
  <si>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</si>
  <si>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</si>
  <si>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</si>
  <si>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</si>
  <si>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</si>
  <si>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</si>
  <si>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</si>
  <si>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</si>
  <si>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</si>
  <si>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</si>
  <si>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</si>
  <si>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</si>
  <si>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</si>
  <si>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</si>
  <si>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</si>
  <si>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</si>
  <si>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</si>
  <si>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</si>
  <si>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</si>
  <si>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</si>
  <si>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</si>
  <si>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</si>
  <si>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</si>
  <si>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</si>
  <si>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</si>
  <si>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</si>
  <si>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</si>
  <si>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</si>
  <si>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</si>
  <si>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</si>
  <si>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</si>
  <si>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</si>
  <si>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</si>
  <si>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</si>
  <si>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</si>
  <si>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</si>
  <si>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</si>
  <si>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</si>
  <si>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</si>
  <si>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</si>
  <si>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</si>
  <si>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</si>
  <si>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</si>
  <si>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</si>
  <si>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</si>
  <si>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</si>
  <si>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</si>
  <si>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</si>
  <si>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</si>
  <si>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</si>
  <si>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</si>
  <si>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</si>
  <si>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</si>
  <si>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</si>
  <si>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</si>
  <si>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</si>
  <si>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</si>
  <si>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</si>
  <si>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</si>
  <si>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</si>
  <si>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</si>
  <si>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</si>
  <si>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</si>
  <si>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</si>
  <si>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</si>
  <si>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</si>
  <si>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</si>
  <si>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</si>
  <si>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</si>
  <si>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</si>
  <si>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</si>
  <si>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</si>
  <si>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</si>
  <si>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</si>
  <si>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</si>
  <si>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</si>
  <si>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</si>
  <si>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</si>
  <si>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</si>
  <si>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</si>
  <si>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</si>
  <si>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</si>
  <si>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</si>
  <si>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</si>
  <si>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</si>
  <si>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</si>
  <si>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</si>
  <si>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</si>
  <si>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</si>
  <si>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</si>
  <si>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</si>
  <si>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</si>
  <si>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</si>
  <si>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</si>
  <si>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</si>
  <si>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</si>
  <si>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</si>
  <si>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</si>
  <si>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</si>
  <si>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</si>
  <si>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</si>
  <si>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</si>
  <si>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</si>
  <si>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</si>
  <si>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</si>
  <si>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</si>
  <si>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</si>
  <si>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</si>
  <si>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</si>
  <si>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</si>
  <si>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</si>
  <si>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</si>
  <si>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</si>
  <si>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</si>
  <si>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</si>
  <si>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</si>
  <si>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</si>
  <si>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</si>
  <si>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</si>
  <si>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</si>
  <si>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</si>
  <si>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</si>
  <si>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</si>
  <si>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</si>
  <si>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</si>
  <si>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</si>
  <si>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</si>
  <si>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</si>
  <si>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</si>
  <si>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</si>
  <si>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</si>
  <si>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</si>
  <si>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</si>
  <si>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</si>
  <si>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</si>
  <si>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</si>
  <si>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</si>
  <si>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</si>
  <si>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</si>
  <si>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</si>
  <si>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</si>
  <si>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</si>
  <si>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</si>
  <si>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</si>
  <si>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</si>
  <si>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</si>
  <si>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</si>
  <si>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</si>
  <si>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</si>
  <si>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</si>
  <si>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</si>
  <si>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</si>
  <si>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</si>
  <si>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</si>
  <si>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</si>
  <si>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</si>
  <si>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</si>
  <si>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</si>
  <si>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</si>
  <si>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</si>
  <si>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</si>
  <si>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</si>
  <si>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</si>
  <si>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</si>
  <si>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</si>
  <si>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</si>
  <si>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</si>
  <si>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</si>
  <si>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</si>
  <si>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</si>
  <si>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</si>
  <si>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</si>
  <si>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</si>
  <si>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</si>
  <si>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</si>
  <si>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</si>
  <si>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</si>
  <si>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</si>
  <si>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</si>
  <si>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</si>
  <si>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</si>
  <si>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</si>
  <si>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</si>
  <si>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</si>
  <si>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</si>
  <si>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</si>
  <si>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</si>
  <si>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</si>
  <si>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</si>
  <si>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</si>
  <si>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</si>
  <si>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</si>
  <si>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</si>
  <si>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</si>
  <si>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</si>
  <si>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</si>
  <si>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</si>
  <si>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</si>
  <si>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</si>
  <si>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</si>
  <si>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</si>
  <si>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</si>
  <si>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</si>
  <si>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</si>
  <si>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</si>
  <si>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</si>
  <si>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</si>
  <si>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</si>
  <si>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</si>
  <si>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</si>
  <si>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</si>
  <si>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</si>
  <si>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</si>
  <si>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</si>
  <si>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</si>
  <si>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</si>
  <si>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</si>
  <si>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</si>
  <si>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</si>
  <si>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</si>
  <si>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</si>
  <si>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</si>
  <si>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</si>
  <si>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</si>
  <si>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</si>
  <si>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</si>
  <si>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</si>
  <si>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</si>
  <si>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</si>
  <si>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</si>
  <si>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</si>
  <si>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</si>
  <si>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</si>
  <si>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</si>
  <si>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</si>
  <si>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</si>
  <si>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</si>
  <si>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</si>
  <si>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</si>
  <si>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</si>
  <si>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</si>
  <si>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</si>
  <si>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</si>
  <si>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</si>
  <si>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</si>
  <si>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</si>
  <si>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</si>
  <si>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</si>
  <si>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</si>
  <si>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</si>
  <si>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</si>
  <si>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</si>
  <si>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</si>
  <si>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</si>
  <si>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</si>
  <si>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</si>
  <si>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</si>
  <si>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</si>
  <si>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</si>
  <si>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</si>
  <si>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</si>
  <si>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</si>
  <si>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</si>
  <si>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</si>
  <si>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</si>
  <si>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</si>
  <si>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</si>
  <si>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</si>
  <si>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</si>
  <si>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</si>
  <si>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</si>
  <si>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</si>
  <si>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</si>
  <si>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</si>
  <si>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</si>
  <si>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</si>
  <si>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</si>
  <si>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</si>
  <si>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</si>
  <si>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</si>
  <si>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</si>
  <si>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</si>
  <si>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</si>
  <si>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</si>
  <si>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</si>
  <si>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</si>
  <si>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</si>
  <si>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</si>
  <si>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</si>
  <si>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</si>
  <si>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</si>
  <si>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</si>
  <si>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</si>
  <si>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</si>
  <si>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</si>
  <si>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</si>
  <si>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</si>
  <si>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</si>
  <si>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</si>
  <si>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</si>
  <si>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</si>
  <si>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</si>
  <si>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</si>
  <si>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</si>
  <si>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</si>
  <si>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</si>
  <si>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</si>
  <si>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</si>
  <si>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</si>
  <si>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</si>
  <si>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</si>
  <si>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</si>
  <si>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</si>
  <si>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</si>
  <si>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</si>
  <si>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</si>
  <si>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</si>
  <si>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</si>
  <si>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</si>
  <si>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</si>
  <si>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</si>
  <si>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</si>
  <si>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</si>
  <si>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</si>
  <si>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</si>
  <si>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</si>
  <si>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</si>
  <si>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</si>
  <si>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</si>
  <si>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</si>
  <si>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</si>
  <si>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</si>
  <si>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</si>
  <si>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</si>
  <si>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</si>
  <si>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</si>
  <si>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</si>
  <si>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</si>
  <si>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</si>
  <si>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</si>
  <si>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</si>
  <si>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</si>
  <si>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</si>
  <si>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</si>
  <si>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</si>
  <si>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</si>
  <si>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</si>
  <si>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</si>
  <si>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</si>
  <si>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</si>
  <si>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</si>
  <si>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</si>
  <si>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</si>
  <si>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</si>
  <si>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</si>
  <si>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</si>
  <si>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</si>
  <si>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</si>
  <si>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</si>
  <si>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</si>
  <si>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</si>
  <si>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</si>
  <si>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</si>
  <si>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</si>
  <si>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</si>
  <si>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</si>
  <si>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</si>
  <si>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</si>
  <si>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</si>
  <si>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</si>
  <si>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</si>
  <si>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</si>
  <si>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</si>
  <si>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</si>
  <si>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</si>
  <si>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</si>
  <si>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</si>
  <si>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</si>
  <si>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</si>
  <si>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</si>
  <si>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</si>
  <si>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</si>
  <si>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</si>
  <si>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</si>
  <si>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</si>
  <si>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</si>
  <si>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</si>
  <si>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</si>
  <si>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</si>
  <si>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</si>
  <si>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</si>
  <si>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</si>
  <si>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</si>
  <si>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</si>
  <si>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</si>
  <si>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</si>
  <si>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</si>
  <si>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</si>
  <si>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</si>
  <si>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</si>
  <si>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</si>
  <si>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</si>
  <si>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</si>
  <si>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</si>
  <si>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</si>
  <si>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</si>
  <si>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</si>
  <si>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</si>
  <si>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</si>
  <si>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</si>
  <si>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</si>
  <si>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</si>
  <si>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</si>
  <si>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</si>
  <si>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</si>
  <si>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</si>
  <si>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</si>
  <si>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</si>
  <si>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</si>
  <si>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</si>
  <si>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</si>
  <si>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</si>
  <si>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</si>
  <si>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</si>
  <si>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</si>
  <si>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</si>
  <si>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</si>
  <si>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</si>
  <si>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</si>
  <si>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</si>
  <si>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</si>
  <si>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</si>
  <si>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</si>
  <si>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</si>
  <si>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</si>
  <si>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</si>
  <si>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</si>
  <si>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</si>
  <si>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</si>
  <si>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</si>
  <si>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</si>
  <si>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</si>
  <si>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</si>
  <si>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</si>
  <si>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</si>
  <si>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</si>
  <si>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</si>
  <si>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</si>
  <si>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</si>
  <si>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</si>
  <si>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</si>
  <si>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</si>
  <si>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</si>
  <si>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</si>
  <si>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</si>
  <si>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</si>
  <si>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</si>
  <si>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</si>
  <si>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</si>
  <si>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</si>
  <si>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</si>
  <si>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</si>
  <si>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</si>
  <si>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</si>
  <si>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</si>
  <si>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</si>
  <si>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</si>
  <si>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</si>
  <si>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</si>
  <si>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</si>
  <si>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</si>
  <si>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</si>
  <si>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</si>
  <si>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</si>
  <si>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</si>
  <si>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</si>
  <si>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</si>
  <si>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</si>
  <si>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</si>
  <si>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</si>
  <si>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</si>
  <si>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</si>
  <si>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</si>
  <si>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</si>
  <si>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</si>
  <si>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</si>
  <si>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</si>
  <si>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</si>
  <si>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</si>
  <si>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</si>
  <si>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</si>
  <si>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</si>
  <si>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</si>
  <si>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</si>
  <si>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</si>
  <si>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</si>
  <si>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</si>
  <si>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</si>
  <si>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</si>
  <si>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</si>
  <si>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</si>
  <si>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</si>
  <si>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</si>
  <si>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</si>
  <si>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</si>
  <si>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</si>
  <si>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</si>
  <si>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</si>
  <si>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</si>
  <si>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</si>
  <si>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</si>
  <si>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</si>
  <si>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</si>
  <si>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</si>
  <si>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</si>
  <si>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</si>
  <si>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</si>
  <si>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</si>
  <si>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</si>
  <si>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</si>
  <si>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</si>
  <si>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</si>
  <si>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</si>
  <si>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</si>
  <si>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</si>
  <si>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</si>
  <si>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</si>
  <si>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</si>
  <si>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</si>
  <si>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</si>
  <si>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</si>
  <si>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</si>
  <si>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</si>
  <si>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</si>
  <si>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</si>
  <si>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</si>
  <si>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</si>
  <si>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</si>
  <si>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</si>
  <si>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</si>
  <si>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</si>
  <si>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</si>
  <si>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</si>
  <si>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</si>
  <si>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</si>
  <si>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</si>
  <si>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</si>
  <si>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</si>
  <si>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</si>
  <si>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</si>
  <si>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</si>
  <si>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</si>
  <si>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</si>
  <si>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</si>
  <si>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</si>
  <si>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</si>
  <si>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</si>
  <si>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</si>
  <si>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</si>
  <si>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</si>
  <si>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</si>
  <si>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</si>
  <si>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</si>
  <si>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</si>
  <si>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</si>
  <si>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</si>
  <si>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</si>
  <si>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</si>
  <si>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</si>
  <si>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</si>
  <si>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</si>
  <si>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</si>
  <si>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</si>
  <si>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</si>
  <si>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</si>
  <si>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</si>
  <si>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</si>
  <si>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</si>
  <si>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</si>
  <si>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</si>
  <si>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</si>
  <si>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</si>
  <si>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</si>
  <si>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</si>
  <si>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</si>
  <si>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</si>
  <si>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</si>
  <si>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</si>
  <si>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</si>
  <si>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</si>
  <si>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</si>
  <si>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</si>
  <si>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</si>
  <si>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</si>
  <si>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</si>
  <si>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</si>
  <si>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</si>
  <si>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</si>
  <si>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</si>
  <si>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</si>
  <si>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</si>
  <si>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</si>
  <si>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</si>
  <si>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</si>
  <si>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</si>
  <si>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</si>
  <si>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</si>
  <si>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</si>
  <si>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</si>
  <si>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</si>
  <si>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</si>
  <si>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</si>
  <si>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</si>
  <si>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</si>
  <si>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</si>
  <si>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</si>
  <si>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</si>
  <si>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</si>
  <si>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</si>
  <si>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</si>
  <si>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</si>
  <si>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</si>
  <si>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</si>
  <si>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</si>
  <si>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</si>
  <si>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</si>
  <si>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</si>
  <si>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</si>
  <si>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</si>
  <si>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</si>
  <si>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</si>
  <si>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</si>
  <si>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</si>
  <si>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</si>
  <si>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</si>
  <si>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</si>
  <si>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</si>
  <si>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</si>
  <si>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</si>
  <si>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</si>
  <si>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</si>
  <si>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</si>
  <si>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</si>
  <si>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</si>
  <si>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</si>
  <si>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</si>
  <si>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</si>
  <si>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</si>
  <si>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</si>
  <si>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</si>
  <si>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</si>
  <si>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</si>
  <si>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</si>
  <si>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</si>
  <si>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</si>
  <si>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</si>
  <si>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</si>
  <si>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</si>
  <si>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</si>
  <si>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</si>
  <si>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</si>
  <si>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</si>
  <si>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</si>
  <si>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</si>
  <si>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</si>
  <si>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</si>
  <si>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</si>
  <si>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</si>
  <si>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</si>
  <si>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</si>
  <si>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</si>
  <si>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</si>
  <si>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</si>
  <si>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</si>
  <si>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</si>
  <si>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</si>
  <si>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</si>
  <si>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</si>
  <si>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</si>
  <si>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</si>
  <si>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</si>
  <si>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</si>
  <si>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</si>
  <si>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</si>
  <si>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</si>
  <si>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</si>
  <si>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</si>
  <si>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</si>
  <si>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</si>
  <si>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</si>
  <si>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</si>
  <si>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</si>
  <si>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</si>
  <si>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</si>
  <si>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</si>
  <si>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</si>
  <si>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</si>
  <si>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</si>
  <si>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</si>
  <si>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</si>
  <si>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</si>
  <si>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</si>
  <si>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</si>
  <si>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</si>
  <si>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</si>
  <si>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</si>
  <si>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</si>
  <si>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</si>
  <si>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</si>
  <si>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</si>
  <si>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</si>
  <si>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</si>
  <si>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</si>
  <si>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</si>
  <si>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</si>
  <si>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</si>
  <si>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</si>
  <si>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</si>
  <si>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</si>
  <si>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</si>
  <si>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</si>
  <si>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</si>
  <si>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</si>
  <si>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</si>
  <si>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</si>
  <si>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</si>
  <si>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</si>
  <si>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</si>
  <si>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</si>
  <si>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</si>
  <si>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</si>
  <si>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</si>
  <si>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</si>
  <si>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</si>
  <si>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</si>
  <si>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</si>
  <si>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</si>
  <si>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</si>
  <si>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</si>
  <si>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</si>
  <si>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</si>
  <si>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</si>
  <si>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</si>
  <si>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</si>
  <si>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</si>
  <si>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</si>
  <si>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</si>
  <si>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</si>
  <si>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</si>
  <si>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</si>
  <si>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</si>
  <si>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</si>
  <si>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</si>
  <si>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</si>
  <si>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</si>
  <si>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</si>
  <si>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</si>
  <si>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</si>
  <si>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</si>
  <si>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</si>
  <si>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</si>
  <si>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</si>
  <si>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</si>
  <si>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</si>
  <si>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</si>
  <si>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</si>
  <si>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</si>
  <si>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</si>
  <si>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</si>
  <si>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</si>
  <si>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</si>
  <si>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</si>
  <si>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</si>
  <si>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</si>
  <si>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</si>
  <si>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</si>
  <si>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</si>
  <si>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</si>
  <si>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</si>
  <si>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</si>
  <si>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</si>
  <si>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</si>
  <si>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</si>
  <si>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</si>
  <si>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</si>
  <si>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</si>
  <si>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</si>
  <si>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</si>
  <si>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</si>
  <si>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</si>
  <si>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</si>
  <si>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</si>
  <si>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</si>
  <si>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</si>
  <si>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</si>
  <si>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</si>
  <si>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</si>
  <si>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</si>
  <si>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</si>
  <si>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</si>
  <si>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</si>
  <si>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</si>
  <si>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</si>
  <si>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</si>
  <si>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</si>
  <si>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</si>
  <si>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</si>
  <si>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</si>
  <si>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</si>
  <si>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</si>
  <si>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</si>
  <si>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</si>
  <si>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</si>
  <si>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</si>
  <si>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</si>
  <si>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</si>
  <si>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</si>
  <si>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</si>
  <si>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</si>
  <si>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</si>
  <si>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</si>
  <si>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</si>
  <si>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</si>
  <si>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</si>
  <si>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</si>
  <si>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</si>
  <si>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</si>
  <si>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</si>
  <si>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</si>
  <si>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</si>
  <si>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</si>
  <si>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</si>
  <si>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</si>
  <si>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</si>
  <si>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</si>
  <si>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</si>
  <si>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</si>
  <si>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</si>
  <si>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</si>
  <si>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</si>
  <si>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</si>
  <si>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</si>
  <si>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</si>
  <si>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</si>
  <si>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</si>
  <si>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</si>
  <si>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</si>
  <si>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</si>
  <si>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</si>
  <si>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</si>
  <si>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</si>
  <si>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</si>
  <si>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</si>
  <si>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</si>
  <si>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</si>
  <si>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</si>
  <si>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</si>
  <si>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</si>
  <si>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</si>
  <si>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</si>
  <si>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</si>
  <si>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</si>
  <si>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</si>
  <si>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</si>
  <si>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</si>
  <si>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</si>
  <si>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</si>
  <si>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</si>
  <si>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</si>
  <si>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</si>
  <si>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</si>
  <si>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</si>
  <si>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</si>
  <si>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</si>
  <si>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</si>
  <si>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</si>
  <si>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</si>
  <si>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</si>
  <si>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</si>
  <si>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</si>
  <si>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</si>
  <si>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</si>
  <si>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</si>
  <si>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</si>
  <si>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</si>
  <si>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</si>
  <si>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</si>
  <si>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</si>
  <si>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</si>
  <si>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</si>
  <si>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</si>
  <si>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</si>
  <si>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</si>
  <si>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</si>
  <si>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</si>
  <si>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</si>
  <si>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</si>
  <si>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</si>
  <si>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</si>
  <si>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</si>
  <si>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</si>
  <si>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</si>
  <si>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</si>
  <si>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</si>
  <si>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</si>
  <si>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</si>
  <si>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</si>
  <si>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</si>
  <si>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</si>
  <si>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</si>
  <si>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</si>
  <si>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</si>
  <si>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</si>
  <si>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</si>
  <si>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</si>
  <si>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</si>
  <si>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</si>
  <si>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</si>
  <si>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</si>
  <si>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</si>
  <si>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</si>
  <si>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</si>
  <si>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</si>
  <si>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</si>
  <si>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</si>
  <si>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</si>
  <si>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</si>
  <si>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</si>
  <si>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</si>
  <si>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</si>
  <si>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</si>
  <si>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</si>
  <si>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</si>
  <si>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</si>
  <si>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</si>
  <si>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</si>
  <si>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</si>
  <si>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</si>
  <si>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</si>
  <si>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</si>
  <si>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</si>
  <si>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</si>
  <si>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</si>
  <si>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</si>
  <si>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</si>
  <si>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</si>
  <si>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</si>
  <si>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</si>
  <si>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</si>
  <si>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</si>
  <si>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</si>
  <si>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</si>
  <si>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</si>
  <si>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</si>
  <si>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</si>
  <si>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</si>
  <si>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</si>
  <si>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</si>
  <si>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</si>
  <si>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</si>
  <si>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</si>
  <si>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</si>
  <si>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</si>
  <si>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</si>
  <si>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</si>
  <si>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</si>
  <si>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</si>
  <si>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</si>
  <si>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</si>
  <si>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</si>
  <si>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</si>
  <si>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</si>
  <si>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</si>
  <si>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</si>
  <si>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</si>
  <si>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</si>
  <si>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</si>
  <si>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</si>
  <si>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</si>
  <si>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</si>
  <si>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</si>
  <si>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</si>
  <si>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</si>
  <si>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</si>
  <si>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</si>
  <si>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</si>
  <si>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</si>
  <si>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</si>
  <si>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</si>
  <si>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</si>
  <si>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</si>
  <si>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</si>
  <si>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</si>
  <si>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</si>
  <si>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</si>
  <si>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</si>
  <si>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</si>
  <si>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</si>
  <si>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</si>
  <si>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</si>
  <si>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</si>
  <si>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</si>
  <si>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</si>
  <si>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</si>
  <si>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</si>
  <si>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</si>
  <si>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</si>
  <si>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</si>
  <si>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</si>
  <si>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</si>
  <si>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</si>
  <si>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</si>
  <si>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</si>
  <si>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</si>
  <si>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</si>
  <si>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</si>
  <si>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</si>
  <si>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</si>
  <si>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</si>
  <si>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</si>
  <si>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</si>
  <si>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</si>
  <si>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</si>
  <si>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</si>
  <si>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</si>
  <si>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</si>
  <si>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</si>
  <si>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</si>
  <si>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</si>
  <si>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</si>
  <si>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</si>
  <si>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</si>
  <si>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</si>
  <si>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</si>
  <si>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</si>
  <si>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</si>
  <si>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</si>
  <si>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</si>
  <si>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</si>
  <si>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</si>
  <si>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</si>
  <si>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</si>
  <si>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</si>
  <si>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</si>
  <si>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</si>
  <si>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</si>
  <si>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</si>
  <si>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</si>
  <si>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</si>
  <si>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</si>
  <si>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</si>
  <si>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</si>
  <si>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</si>
  <si>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</si>
  <si>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</si>
  <si>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</si>
  <si>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</si>
  <si>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</si>
  <si>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</si>
  <si>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</si>
  <si>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</si>
  <si>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</si>
  <si>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</si>
  <si>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</si>
  <si>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</si>
  <si>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</si>
  <si>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</si>
  <si>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</si>
  <si>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</si>
  <si>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</si>
  <si>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</si>
  <si>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</si>
  <si>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</si>
  <si>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</si>
  <si>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</si>
  <si>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</si>
  <si>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</si>
  <si>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</si>
  <si>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</si>
  <si>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</si>
  <si>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</si>
  <si>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</si>
  <si>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</si>
  <si>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</si>
  <si>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</si>
  <si>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</si>
  <si>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</si>
  <si>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</si>
  <si>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</si>
  <si>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</si>
  <si>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</si>
  <si>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</si>
  <si>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</si>
  <si>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</si>
  <si>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</si>
  <si>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</si>
  <si>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</si>
  <si>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</si>
  <si>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</si>
  <si>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</si>
  <si>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</si>
  <si>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</si>
  <si>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</si>
  <si>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</si>
  <si>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</si>
  <si>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</si>
  <si>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</si>
  <si>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</si>
  <si>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</si>
  <si>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</si>
  <si>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</si>
  <si>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</si>
  <si>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</si>
  <si>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</si>
  <si>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</si>
  <si>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</si>
  <si>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</si>
  <si>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</si>
  <si>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</si>
  <si>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</si>
  <si>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</si>
  <si>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</si>
  <si>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</si>
  <si>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</si>
  <si>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</si>
  <si>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</si>
  <si>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</si>
  <si>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</si>
  <si>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</si>
  <si>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</si>
  <si>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</si>
  <si>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</si>
  <si>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</si>
  <si>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</si>
  <si>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</si>
  <si>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</si>
  <si>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</si>
  <si>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</si>
  <si>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</si>
  <si>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</si>
  <si>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</si>
  <si>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</si>
  <si>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</si>
  <si>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</si>
  <si>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</si>
  <si>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</si>
  <si>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</si>
  <si>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</si>
  <si>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</si>
  <si>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</si>
  <si>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</si>
  <si>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</si>
  <si>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</si>
  <si>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</si>
  <si>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</si>
  <si>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</si>
  <si>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</si>
  <si>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</si>
  <si>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</si>
  <si>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</si>
  <si>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</si>
  <si>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</si>
  <si>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</si>
  <si>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</si>
  <si>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</si>
  <si>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</si>
  <si>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</si>
  <si>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</si>
  <si>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</si>
  <si>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</si>
  <si>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</si>
  <si>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</si>
  <si>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</si>
  <si>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</si>
  <si>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</si>
  <si>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</si>
  <si>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</si>
  <si>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</si>
  <si>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</si>
  <si>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</si>
  <si>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</si>
  <si>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</si>
  <si>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</si>
  <si>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</si>
  <si>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</si>
  <si>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</si>
  <si>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</si>
  <si>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</si>
  <si>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</si>
  <si>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</si>
  <si>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</si>
  <si>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</si>
  <si>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</si>
  <si>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</si>
  <si>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</si>
  <si>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</si>
  <si>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</si>
  <si>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</si>
  <si>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</si>
  <si>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</si>
  <si>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</si>
  <si>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</si>
  <si>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</si>
  <si>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</si>
  <si>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</si>
  <si>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</si>
  <si>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</si>
  <si>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</si>
  <si>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</si>
  <si>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</si>
  <si>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</si>
  <si>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</si>
  <si>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</si>
  <si>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</si>
  <si>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</si>
  <si>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</si>
  <si>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</si>
  <si>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</si>
  <si>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</si>
  <si>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</si>
  <si>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</si>
  <si>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</si>
  <si>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</si>
  <si>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</si>
  <si>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</si>
  <si>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</si>
  <si>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</si>
  <si>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</si>
  <si>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</si>
  <si>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</si>
  <si>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</si>
  <si>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</si>
  <si>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</si>
  <si>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</si>
  <si>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</si>
  <si>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</si>
  <si>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</si>
  <si>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</si>
  <si>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</si>
  <si>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</si>
  <si>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</si>
  <si>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</si>
  <si>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</si>
  <si>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</si>
  <si>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</si>
  <si>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</si>
  <si>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</si>
  <si>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</si>
  <si>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</si>
  <si>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</si>
  <si>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</si>
  <si>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</si>
  <si>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</si>
  <si>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</si>
  <si>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</si>
  <si>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</si>
  <si>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</si>
  <si>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</si>
  <si>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</si>
  <si>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</si>
  <si>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</si>
  <si>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</si>
  <si>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</si>
  <si>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</si>
  <si>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</si>
  <si>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</si>
  <si>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</si>
  <si>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</si>
  <si>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</si>
  <si>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</si>
  <si>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</si>
  <si>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</si>
  <si>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</si>
  <si>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</si>
  <si>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</si>
  <si>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</si>
  <si>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</si>
  <si>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</si>
  <si>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</si>
  <si>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</si>
  <si>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</si>
  <si>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</si>
  <si>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</si>
  <si>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</si>
  <si>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</si>
  <si>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</si>
  <si>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</si>
  <si>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</si>
  <si>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</si>
  <si>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</si>
  <si>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</si>
  <si>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</si>
  <si>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</si>
  <si>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</si>
  <si>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</si>
  <si>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</si>
  <si>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</si>
  <si>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</si>
  <si>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</si>
  <si>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</si>
  <si>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</si>
  <si>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</si>
  <si>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</si>
  <si>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</si>
  <si>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</si>
  <si>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</si>
  <si>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</si>
  <si>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</si>
  <si>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</si>
  <si>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</si>
  <si>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</si>
  <si>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</si>
  <si>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</si>
  <si>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</si>
  <si>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</si>
  <si>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</si>
  <si>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</si>
  <si>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</si>
  <si>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</si>
  <si>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</si>
  <si>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</si>
  <si>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</si>
  <si>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</si>
  <si>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</si>
  <si>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</si>
  <si>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</si>
  <si>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</si>
  <si>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</si>
  <si>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</si>
  <si>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</si>
  <si>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</si>
  <si>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</si>
  <si>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</si>
  <si>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</si>
  <si>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</si>
  <si>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</si>
  <si>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</si>
  <si>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</si>
  <si>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</si>
  <si>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</si>
  <si>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</si>
  <si>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</si>
  <si>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</si>
  <si>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</si>
  <si>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</si>
  <si>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</si>
  <si>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</si>
  <si>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</si>
  <si>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</si>
  <si>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</si>
  <si>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</si>
  <si>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</si>
  <si>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</si>
  <si>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</si>
  <si>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</si>
  <si>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</si>
  <si>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</si>
  <si>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</si>
  <si>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</si>
  <si>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</si>
  <si>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</si>
  <si>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</si>
  <si>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</si>
  <si>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</si>
  <si>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</si>
  <si>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</si>
  <si>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</si>
  <si>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</si>
  <si>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</si>
  <si>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</si>
  <si>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</si>
  <si>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</si>
  <si>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</si>
  <si>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</si>
  <si>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</si>
  <si>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</si>
  <si>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</si>
  <si>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</si>
  <si>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</si>
  <si>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</si>
  <si>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</si>
  <si>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</si>
  <si>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</si>
  <si>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</si>
  <si>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</si>
  <si>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</si>
  <si>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</si>
  <si>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</si>
  <si>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</si>
  <si>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</si>
  <si>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</si>
  <si>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</si>
  <si>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</si>
  <si>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</si>
  <si>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</si>
  <si>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</si>
  <si>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</si>
  <si>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</si>
  <si>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</si>
  <si>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</si>
  <si>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</si>
  <si>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</si>
  <si>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</si>
  <si>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</si>
  <si>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</si>
  <si>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</si>
  <si>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</si>
  <si>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</si>
  <si>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</si>
  <si>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</si>
  <si>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</si>
  <si>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</si>
  <si>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</si>
  <si>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</si>
  <si>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</si>
  <si>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</si>
  <si>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</si>
  <si>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</si>
  <si>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</si>
  <si>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</si>
  <si>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</si>
  <si>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</si>
  <si>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</si>
  <si>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</si>
  <si>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</si>
  <si>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</si>
  <si>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</si>
  <si>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</si>
  <si>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</si>
  <si>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</si>
  <si>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</si>
  <si>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</si>
  <si>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</si>
  <si>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</si>
  <si>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</si>
  <si>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</si>
  <si>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</si>
  <si>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</si>
  <si>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</si>
  <si>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</si>
  <si>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</si>
  <si>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</si>
  <si>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</si>
  <si>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</si>
  <si>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</si>
  <si>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</si>
  <si>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</si>
  <si>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</si>
  <si>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</si>
  <si>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</si>
  <si>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</si>
  <si>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</si>
  <si>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</si>
  <si>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</si>
  <si>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</si>
  <si>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</si>
  <si>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</si>
  <si>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</si>
  <si>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</si>
  <si>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</si>
  <si>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</si>
  <si>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</si>
  <si>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</si>
  <si>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</si>
  <si>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</si>
  <si>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</si>
  <si>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</si>
  <si>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</si>
  <si>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</si>
  <si>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</si>
  <si>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</si>
  <si>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</si>
  <si>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</si>
  <si>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</si>
  <si>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</si>
  <si>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</si>
  <si>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</si>
  <si>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</si>
  <si>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</si>
  <si>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</si>
  <si>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</si>
  <si>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</si>
  <si>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</si>
  <si>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</si>
  <si>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</si>
  <si>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</si>
  <si>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</si>
  <si>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</si>
  <si>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</si>
  <si>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</si>
  <si>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</si>
  <si>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</si>
  <si>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</si>
  <si>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</si>
  <si>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</si>
  <si>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</si>
  <si>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</si>
  <si>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</si>
  <si>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</si>
  <si>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</si>
  <si>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</si>
  <si>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</si>
  <si>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</si>
  <si>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</si>
  <si>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</si>
  <si>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</si>
  <si>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</si>
  <si>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</si>
  <si>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</si>
  <si>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</si>
  <si>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</si>
  <si>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</si>
  <si>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</si>
  <si>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</si>
  <si>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</si>
  <si>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</si>
  <si>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</si>
  <si>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</si>
  <si>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</si>
  <si>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</si>
  <si>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</si>
  <si>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</si>
  <si>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</si>
  <si>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</si>
  <si>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</si>
  <si>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</si>
  <si>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</si>
  <si>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</si>
  <si>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</si>
  <si>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</si>
  <si>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</si>
  <si>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</si>
  <si>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</si>
  <si>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</si>
  <si>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</si>
  <si>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</si>
  <si>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</si>
  <si>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</si>
  <si>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</si>
  <si>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</si>
  <si>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</si>
  <si>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</si>
  <si>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</si>
  <si>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</si>
  <si>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</si>
  <si>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</si>
  <si>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</si>
  <si>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</si>
  <si>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</si>
  <si>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</si>
  <si>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</si>
  <si>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</si>
  <si>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</si>
  <si>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</si>
  <si>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</si>
  <si>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</si>
  <si>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</si>
  <si>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</si>
  <si>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</si>
  <si>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</si>
  <si>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</si>
  <si>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</si>
  <si>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</si>
  <si>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</si>
  <si>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</si>
  <si>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</si>
  <si>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</si>
  <si>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</si>
  <si>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</si>
  <si>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</si>
  <si>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</si>
  <si>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</si>
  <si>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</si>
  <si>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</si>
  <si>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</si>
  <si>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</si>
  <si>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</si>
  <si>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</si>
  <si>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</si>
  <si>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</si>
  <si>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</si>
  <si>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</si>
  <si>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</si>
  <si>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</si>
  <si>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</si>
  <si>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</si>
  <si>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</si>
  <si>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</si>
  <si>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</si>
  <si>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</si>
  <si>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</si>
  <si>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</si>
  <si>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</si>
  <si>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</si>
  <si>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</si>
  <si>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</si>
  <si>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</si>
  <si>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</si>
  <si>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</si>
  <si>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</si>
  <si>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</si>
  <si>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</si>
  <si>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</si>
  <si>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</si>
  <si>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</si>
  <si>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</si>
  <si>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</si>
  <si>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</si>
  <si>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</si>
  <si>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</si>
  <si>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</si>
  <si>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</si>
  <si>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</si>
  <si>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</si>
  <si>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</si>
  <si>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</si>
  <si>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</si>
  <si>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</si>
  <si>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</si>
  <si>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</si>
  <si>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</si>
  <si>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</si>
  <si>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</si>
  <si>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</si>
  <si>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</si>
  <si>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</si>
  <si>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</si>
  <si>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</si>
  <si>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</si>
  <si>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</si>
  <si>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</si>
  <si>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</si>
  <si>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</si>
  <si>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</si>
  <si>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</si>
  <si>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</si>
  <si>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</si>
  <si>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</si>
  <si>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</si>
  <si>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</si>
  <si>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</si>
  <si>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</si>
  <si>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</si>
  <si>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</si>
  <si>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</si>
  <si>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</si>
  <si>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</si>
  <si>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</si>
  <si>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</si>
  <si>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</si>
  <si>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</si>
  <si>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</si>
  <si>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</si>
  <si>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</si>
  <si>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</si>
  <si>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</si>
  <si>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</si>
  <si>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</si>
  <si>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</si>
  <si>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</si>
  <si>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</si>
  <si>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</si>
  <si>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</si>
  <si>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</si>
  <si>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</si>
  <si>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</si>
  <si>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</si>
  <si>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</si>
  <si>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</si>
  <si>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</si>
  <si>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</si>
  <si>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</si>
  <si>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</si>
  <si>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</si>
  <si>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</si>
  <si>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</si>
  <si>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</si>
  <si>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</si>
  <si>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</si>
  <si>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</si>
  <si>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</si>
  <si>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</si>
  <si>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</si>
  <si>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</si>
  <si>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</si>
  <si>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</si>
  <si>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</si>
  <si>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</si>
  <si>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</si>
  <si>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</si>
  <si>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</si>
  <si>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</si>
  <si>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</si>
  <si>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</si>
  <si>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</si>
  <si>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</si>
  <si>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</si>
  <si>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</si>
  <si>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</si>
  <si>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</si>
  <si>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</si>
  <si>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</si>
  <si>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</si>
  <si>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</si>
  <si>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</si>
  <si>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</si>
  <si>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</si>
  <si>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</si>
  <si>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</si>
  <si>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</si>
  <si>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</si>
  <si>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</si>
  <si>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</si>
  <si>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</si>
  <si>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</si>
  <si>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</si>
  <si>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</si>
  <si>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</si>
  <si>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</si>
  <si>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</si>
  <si>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</si>
  <si>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</si>
  <si>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</si>
  <si>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</si>
  <si>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</si>
  <si>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</si>
  <si>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</si>
  <si>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</si>
  <si>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</si>
  <si>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</si>
  <si>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</si>
  <si>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</si>
  <si>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</si>
  <si>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</si>
  <si>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</si>
  <si>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</si>
  <si>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</si>
  <si>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</si>
  <si>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</si>
  <si>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</si>
  <si>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</si>
  <si>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</si>
  <si>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</si>
  <si>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</si>
  <si>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</si>
  <si>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</si>
  <si>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</si>
  <si>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</si>
  <si>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</si>
  <si>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</si>
  <si>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</si>
  <si>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</si>
  <si>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</si>
  <si>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</si>
  <si>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</si>
  <si>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</si>
  <si>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</si>
  <si>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</si>
  <si>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</si>
  <si>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</si>
  <si>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</si>
  <si>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</si>
  <si>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</si>
  <si>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</si>
  <si>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</si>
  <si>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</si>
  <si>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</si>
  <si>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</si>
  <si>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</si>
  <si>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</si>
  <si>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</si>
  <si>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</si>
  <si>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</si>
  <si>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</si>
  <si>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</si>
  <si>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</si>
  <si>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</si>
  <si>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</si>
  <si>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</si>
  <si>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</si>
  <si>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</si>
  <si>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</si>
  <si>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</si>
  <si>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</si>
  <si>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</si>
  <si>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</si>
  <si>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</si>
  <si>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</si>
  <si>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</si>
  <si>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</si>
  <si>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</si>
  <si>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</si>
  <si>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</si>
  <si>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</si>
  <si>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</si>
  <si>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</si>
  <si>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</si>
  <si>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</si>
  <si>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</si>
  <si>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</si>
  <si>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</si>
  <si>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</si>
  <si>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</si>
  <si>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</si>
  <si>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</si>
  <si>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</si>
  <si>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</si>
  <si>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</si>
  <si>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</si>
  <si>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</si>
  <si>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</si>
  <si>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</si>
  <si>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</si>
  <si>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</si>
  <si>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</si>
  <si>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</si>
  <si>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</si>
  <si>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</si>
  <si>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</si>
  <si>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</si>
  <si>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</si>
  <si>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</si>
  <si>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</si>
  <si>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</si>
  <si>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</si>
  <si>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</si>
  <si>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</si>
  <si>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</si>
  <si>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</si>
  <si>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</si>
  <si>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</si>
  <si>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</si>
  <si>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</si>
  <si>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</si>
  <si>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</si>
  <si>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</si>
  <si>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</si>
  <si>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</si>
  <si>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</si>
  <si>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</si>
  <si>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</si>
  <si>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</si>
  <si>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</si>
  <si>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</si>
  <si>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</si>
  <si>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</si>
  <si>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</si>
  <si>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</si>
  <si>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</si>
  <si>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</si>
  <si>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</si>
  <si>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</si>
  <si>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</si>
  <si>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</si>
  <si>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</si>
  <si>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</si>
  <si>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</si>
  <si>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</si>
  <si>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</si>
  <si>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</si>
  <si>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</si>
  <si>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</si>
  <si>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</si>
  <si>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</si>
  <si>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</si>
  <si>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</si>
  <si>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</si>
  <si>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</si>
  <si>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</si>
  <si>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</si>
  <si>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</si>
  <si>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</si>
  <si>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</si>
  <si>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</si>
  <si>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</si>
  <si>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</si>
  <si>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</si>
  <si>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</si>
  <si>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</si>
  <si>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</si>
  <si>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</si>
  <si>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</si>
  <si>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</si>
  <si>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</si>
  <si>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</si>
  <si>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</si>
  <si>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</si>
  <si>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</si>
  <si>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</si>
  <si>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</si>
  <si>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</si>
  <si>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</si>
  <si>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</si>
  <si>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</si>
  <si>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</si>
  <si>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</si>
  <si>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</si>
  <si>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</si>
  <si>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</si>
  <si>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</si>
  <si>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</si>
  <si>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</si>
  <si>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</si>
  <si>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</si>
  <si>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</si>
  <si>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</si>
  <si>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</si>
  <si>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</si>
  <si>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</si>
  <si>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</si>
  <si>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</si>
  <si>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</si>
  <si>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</si>
  <si>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</si>
  <si>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</si>
  <si>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</si>
  <si>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</si>
  <si>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</si>
  <si>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</si>
  <si>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</si>
  <si>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</si>
  <si>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</si>
  <si>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</si>
  <si>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</si>
  <si>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</si>
  <si>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</si>
  <si>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</si>
  <si>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</si>
  <si>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</si>
  <si>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</si>
  <si>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</si>
  <si>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</si>
  <si>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</si>
  <si>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</si>
  <si>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</si>
  <si>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</si>
  <si>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</si>
  <si>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</si>
  <si>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</si>
  <si>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</si>
  <si>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</si>
  <si>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</si>
  <si>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</si>
  <si>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</si>
  <si>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</si>
  <si>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</si>
  <si>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</si>
  <si>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</si>
  <si>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</si>
  <si>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</si>
  <si>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</si>
  <si>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</si>
  <si>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</si>
  <si>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</si>
  <si>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</si>
  <si>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</si>
  <si>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</si>
  <si>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</si>
  <si>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</si>
  <si>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</si>
  <si>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</si>
  <si>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</si>
  <si>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</si>
  <si>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</si>
  <si>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</si>
  <si>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</si>
  <si>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</si>
  <si>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</si>
  <si>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</si>
  <si>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</si>
  <si>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</si>
  <si>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</si>
  <si>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</si>
  <si>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</si>
  <si>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</si>
  <si>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</si>
  <si>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</si>
  <si>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</si>
  <si>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</si>
  <si>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</si>
  <si>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</si>
  <si>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</si>
  <si>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</si>
  <si>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</si>
  <si>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</si>
  <si>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</si>
  <si>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</si>
  <si>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</si>
  <si>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</si>
  <si>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</si>
  <si>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</si>
  <si>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</si>
  <si>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</si>
  <si>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</si>
  <si>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</si>
  <si>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</si>
  <si>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</si>
  <si>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</si>
  <si>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</si>
  <si>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</si>
  <si>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</si>
  <si>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</si>
  <si>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</si>
  <si>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</si>
  <si>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</si>
  <si>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</si>
  <si>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</si>
  <si>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</si>
  <si>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</si>
  <si>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</si>
  <si>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</si>
  <si>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</si>
  <si>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</si>
  <si>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</si>
  <si>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</si>
  <si>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</si>
  <si>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</si>
  <si>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</si>
  <si>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</si>
  <si>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</si>
  <si>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</si>
  <si>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</si>
  <si>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</si>
  <si>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</si>
  <si>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</si>
  <si>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</si>
  <si>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</si>
  <si>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</si>
  <si>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</si>
  <si>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</si>
  <si>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</si>
  <si>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</si>
  <si>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</si>
  <si>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</si>
  <si>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</si>
  <si>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</si>
  <si>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</si>
  <si>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</si>
  <si>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</si>
  <si>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</si>
  <si>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</si>
  <si>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</si>
  <si>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</si>
  <si>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</si>
  <si>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</si>
  <si>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</si>
  <si>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</si>
  <si>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</si>
  <si>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</si>
  <si>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</si>
  <si>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</si>
  <si>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</si>
  <si>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</si>
  <si>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</si>
  <si>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</si>
  <si>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</si>
  <si>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</si>
  <si>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</si>
  <si>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</si>
  <si>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</si>
  <si>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</si>
  <si>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</si>
  <si>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</si>
  <si>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</si>
  <si>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</si>
  <si>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</si>
  <si>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</si>
  <si>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</si>
  <si>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</si>
  <si>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</si>
  <si>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</si>
  <si>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</si>
  <si>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</si>
  <si>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</si>
  <si>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</si>
  <si>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</si>
  <si>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</si>
  <si>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</si>
  <si>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</si>
  <si>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</si>
  <si>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</si>
  <si>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</si>
  <si>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</si>
  <si>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</si>
  <si>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</si>
  <si>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</si>
  <si>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</si>
  <si>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</si>
  <si>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</si>
  <si>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</si>
  <si>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</si>
  <si>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</si>
  <si>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</si>
  <si>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</si>
  <si>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</si>
  <si>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</si>
  <si>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</si>
  <si>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</si>
  <si>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</si>
  <si>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</si>
  <si>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</si>
  <si>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</si>
  <si>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</si>
  <si>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</si>
  <si>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</si>
  <si>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</si>
  <si>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</si>
  <si>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</si>
  <si>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</si>
  <si>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</si>
  <si>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</si>
  <si>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</si>
  <si>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</si>
  <si>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</si>
  <si>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</si>
  <si>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</si>
  <si>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</si>
  <si>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</si>
  <si>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</si>
  <si>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</si>
  <si>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</si>
  <si>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</si>
  <si>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</si>
  <si>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</si>
  <si>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</si>
  <si>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</si>
  <si>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</si>
  <si>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</si>
  <si>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</si>
  <si>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</si>
  <si>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</si>
  <si>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</si>
  <si>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</si>
  <si>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</si>
  <si>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</si>
  <si>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</si>
  <si>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</si>
  <si>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</si>
  <si>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</si>
  <si>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</si>
  <si>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</si>
  <si>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</si>
  <si>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</si>
  <si>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</si>
  <si>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</si>
  <si>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</si>
  <si>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</si>
  <si>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</si>
  <si>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</si>
  <si>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</si>
  <si>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</si>
  <si>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</si>
  <si>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</si>
  <si>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</si>
  <si>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</si>
  <si>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</si>
  <si>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</si>
  <si>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</si>
  <si>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</si>
  <si>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</si>
  <si>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</si>
  <si>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</si>
  <si>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</si>
  <si>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</si>
  <si>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</si>
  <si>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</si>
  <si>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</si>
  <si>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</si>
  <si>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</si>
  <si>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</si>
  <si>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</si>
  <si>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</si>
  <si>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</si>
  <si>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</si>
  <si>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</si>
  <si>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</si>
  <si>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</si>
  <si>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</si>
  <si>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</si>
  <si>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</si>
  <si>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</si>
  <si>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</si>
  <si>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</si>
  <si>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</si>
  <si>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</si>
  <si>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</si>
  <si>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</si>
  <si>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</si>
  <si>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</si>
  <si>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</si>
  <si>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</si>
  <si>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</si>
  <si>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</si>
  <si>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</si>
  <si>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</si>
  <si>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</si>
  <si>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</si>
  <si>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</si>
  <si>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</si>
  <si>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</si>
  <si>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</si>
  <si>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</si>
  <si>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</si>
  <si>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</si>
  <si>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</si>
  <si>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</si>
  <si>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</si>
  <si>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</si>
  <si>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</si>
  <si>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</si>
  <si>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</si>
  <si>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</si>
  <si>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</si>
  <si>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</si>
  <si>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</si>
  <si>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</si>
  <si>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</si>
  <si>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</si>
  <si>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</si>
  <si>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</si>
  <si>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</si>
  <si>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</si>
  <si>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</si>
  <si>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</si>
  <si>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</si>
  <si>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</si>
  <si>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</si>
  <si>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</si>
  <si>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</si>
  <si>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</si>
  <si>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</si>
  <si>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</si>
  <si>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</si>
  <si>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</si>
  <si>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</si>
  <si>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</si>
  <si>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</si>
  <si>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</si>
  <si>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</si>
  <si>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</si>
  <si>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</si>
  <si>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</si>
  <si>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</si>
  <si>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</si>
  <si>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</si>
  <si>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</si>
  <si>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</si>
  <si>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</si>
  <si>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</si>
  <si>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</si>
  <si>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</si>
  <si>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</si>
  <si>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</si>
  <si>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</si>
  <si>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</si>
  <si>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</si>
  <si>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</si>
  <si>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</si>
  <si>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</si>
  <si>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</si>
  <si>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</si>
  <si>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</si>
  <si>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</si>
  <si>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</si>
  <si>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</si>
  <si>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</si>
  <si>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</si>
  <si>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</si>
  <si>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</si>
  <si>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</si>
  <si>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</si>
  <si>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</si>
  <si>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</si>
  <si>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</si>
  <si>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</si>
  <si>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</si>
  <si>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</si>
  <si>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</si>
  <si>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</si>
  <si>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</si>
  <si>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</si>
  <si>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</si>
  <si>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</si>
  <si>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</si>
  <si>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</si>
  <si>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</si>
  <si>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</si>
  <si>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</si>
  <si>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</si>
  <si>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</si>
  <si>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</si>
  <si>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</si>
  <si>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</si>
  <si>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</si>
  <si>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</si>
  <si>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</si>
  <si>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</si>
  <si>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</si>
  <si>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</si>
  <si>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</si>
  <si>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</si>
  <si>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</si>
  <si>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</si>
  <si>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</si>
  <si>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</si>
  <si>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</si>
  <si>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</si>
  <si>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</si>
  <si>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</si>
  <si>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</si>
  <si>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</si>
  <si>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</si>
  <si>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</si>
  <si>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</si>
  <si>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</si>
  <si>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</si>
  <si>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</si>
  <si>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</si>
  <si>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</si>
  <si>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</si>
  <si>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</si>
  <si>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</si>
  <si>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</si>
  <si>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</si>
  <si>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</si>
  <si>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</si>
  <si>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</si>
  <si>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</si>
  <si>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</si>
  <si>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</si>
  <si>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</si>
  <si>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</si>
  <si>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</si>
  <si>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</si>
  <si>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</si>
  <si>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</si>
  <si>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</si>
  <si>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</si>
  <si>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</si>
  <si>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</si>
  <si>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</si>
  <si>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</si>
  <si>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</si>
  <si>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</si>
  <si>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</si>
  <si>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</si>
  <si>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</si>
  <si>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</si>
  <si>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</si>
  <si>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</si>
  <si>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</si>
  <si>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</si>
  <si>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</si>
  <si>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</si>
  <si>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</si>
  <si>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</si>
  <si>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</si>
  <si>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</si>
  <si>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</si>
  <si>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</si>
  <si>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</si>
  <si>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</si>
  <si>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</si>
  <si>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</si>
  <si>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</si>
  <si>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</si>
  <si>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</si>
  <si>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</si>
  <si>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</si>
  <si>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</si>
  <si>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</si>
  <si>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</si>
  <si>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</si>
  <si>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</si>
  <si>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</si>
  <si>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</si>
  <si>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</si>
  <si>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</si>
  <si>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</si>
  <si>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</si>
  <si>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</si>
  <si>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</si>
  <si>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</si>
  <si>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</si>
  <si>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</si>
  <si>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</si>
  <si>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</si>
  <si>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</si>
  <si>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</si>
  <si>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</si>
  <si>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</si>
  <si>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</si>
  <si>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</si>
  <si>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</si>
  <si>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</si>
  <si>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</si>
  <si>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</si>
  <si>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</si>
  <si>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</si>
  <si>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</si>
  <si>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</si>
  <si>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</si>
  <si>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</si>
  <si>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</si>
  <si>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</si>
  <si>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</si>
  <si>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</si>
  <si>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</si>
  <si>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</si>
  <si>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</si>
  <si>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</si>
  <si>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</si>
  <si>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</si>
  <si>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</si>
  <si>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</si>
  <si>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</si>
  <si>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</si>
  <si>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</si>
  <si>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</si>
  <si>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</si>
  <si>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</si>
  <si>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</si>
  <si>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</si>
  <si>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</si>
  <si>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</si>
  <si>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</si>
  <si>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</si>
  <si>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</si>
  <si>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</si>
  <si>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</si>
  <si>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</si>
  <si>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</si>
  <si>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</si>
  <si>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</si>
  <si>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</si>
  <si>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</si>
  <si>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</si>
  <si>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</si>
  <si>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</si>
  <si>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</si>
  <si>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</si>
  <si>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</si>
  <si>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</si>
  <si>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</si>
  <si>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</si>
  <si>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</si>
  <si>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</si>
  <si>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</si>
  <si>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</si>
  <si>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</si>
  <si>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</si>
  <si>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</si>
  <si>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</si>
  <si>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</si>
  <si>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</si>
  <si>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</si>
  <si>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</si>
  <si>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</si>
  <si>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</si>
  <si>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</si>
  <si>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</si>
  <si>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</si>
  <si>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</si>
  <si>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</si>
  <si>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</si>
  <si>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</si>
  <si>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</si>
  <si>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</si>
  <si>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</si>
  <si>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</si>
  <si>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</si>
  <si>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</si>
  <si>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</si>
  <si>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</si>
  <si>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</si>
  <si>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</si>
  <si>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</si>
  <si>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</si>
  <si>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</si>
  <si>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</si>
  <si>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</si>
  <si>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</si>
  <si>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</si>
  <si>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</si>
  <si>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</si>
  <si>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</si>
  <si>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</si>
  <si>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</si>
  <si>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</si>
  <si>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</si>
  <si>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</si>
  <si>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</si>
  <si>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</si>
  <si>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</si>
  <si>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</si>
  <si>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</si>
  <si>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</si>
  <si>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</si>
  <si>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</si>
  <si>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</si>
  <si>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</si>
  <si>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</si>
  <si>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</si>
  <si>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</si>
  <si>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</si>
  <si>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</si>
  <si>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</si>
  <si>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</si>
  <si>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</si>
  <si>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</si>
  <si>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</si>
  <si>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</si>
  <si>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</si>
  <si>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</si>
  <si>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</si>
  <si>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</si>
  <si>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</si>
  <si>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</si>
  <si>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</si>
  <si>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</si>
  <si>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</si>
  <si>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</si>
  <si>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</si>
  <si>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</si>
  <si>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</si>
  <si>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</si>
  <si>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</si>
  <si>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</si>
  <si>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</si>
  <si>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</si>
  <si>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</si>
  <si>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</si>
  <si>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</si>
  <si>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</si>
  <si>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</si>
  <si>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</si>
  <si>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</si>
  <si>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</si>
  <si>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</si>
  <si>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</si>
  <si>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</si>
  <si>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</si>
  <si>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</si>
  <si>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</si>
  <si>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</si>
  <si>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</si>
  <si>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</si>
  <si>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</si>
  <si>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</si>
  <si>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</si>
  <si>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</si>
  <si>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</si>
  <si>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</si>
  <si>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</si>
  <si>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</si>
  <si>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</si>
  <si>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</si>
  <si>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</si>
  <si>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</si>
  <si>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</si>
  <si>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</si>
  <si>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</si>
  <si>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</si>
  <si>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</si>
  <si>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</si>
  <si>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</si>
  <si>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</si>
  <si>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</si>
  <si>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</si>
  <si>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</si>
  <si>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</si>
  <si>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</si>
  <si>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</si>
  <si>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</si>
  <si>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</si>
  <si>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</si>
  <si>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</si>
  <si>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</si>
  <si>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</si>
  <si>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</si>
  <si>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</si>
  <si>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</si>
  <si>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</si>
  <si>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</si>
  <si>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</si>
  <si>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</si>
  <si>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</si>
  <si>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</si>
  <si>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</si>
  <si>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</si>
  <si>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</si>
  <si>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</si>
  <si>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</si>
  <si>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</si>
  <si>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</si>
  <si>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</si>
  <si>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</si>
  <si>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</si>
  <si>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</si>
  <si>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</si>
  <si>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</si>
  <si>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</si>
  <si>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</si>
  <si>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</si>
  <si>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</si>
  <si>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</si>
  <si>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</si>
  <si>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</si>
  <si>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</si>
  <si>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</si>
  <si>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</si>
  <si>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</si>
  <si>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</si>
  <si>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</si>
  <si>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</si>
  <si>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</si>
  <si>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</si>
  <si>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</si>
  <si>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</si>
  <si>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</si>
  <si>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</si>
  <si>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</si>
  <si>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</si>
  <si>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</si>
  <si>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</si>
  <si>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</si>
  <si>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</si>
  <si>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</si>
  <si>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</si>
  <si>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</si>
  <si>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</si>
  <si>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</si>
  <si>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</si>
  <si>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</si>
  <si>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</si>
  <si>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</si>
  <si>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</si>
  <si>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</si>
  <si>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</si>
  <si>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</si>
  <si>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</si>
  <si>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</si>
  <si>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</si>
  <si>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</si>
  <si>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</si>
  <si>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</si>
  <si>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</si>
  <si>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</si>
  <si>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</si>
  <si>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</si>
  <si>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</si>
  <si>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</si>
  <si>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</si>
  <si>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</si>
  <si>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</si>
  <si>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</si>
  <si>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</si>
  <si>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</si>
  <si>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</si>
  <si>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</si>
  <si>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</si>
  <si>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</si>
  <si>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</si>
  <si>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</si>
  <si>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</si>
  <si>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</si>
  <si>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</si>
  <si>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</si>
  <si>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</si>
  <si>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</si>
  <si>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</si>
  <si>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</si>
  <si>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</si>
  <si>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</si>
  <si>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</si>
  <si>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</si>
  <si>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</si>
  <si>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</si>
  <si>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</si>
  <si>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</si>
  <si>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</si>
  <si>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</si>
  <si>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</si>
  <si>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</si>
  <si>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</si>
  <si>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</si>
  <si>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</si>
  <si>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</si>
  <si>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</si>
  <si>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</si>
  <si>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</si>
  <si>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</si>
  <si>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</si>
  <si>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</si>
  <si>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</si>
  <si>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</si>
  <si>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</si>
  <si>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</si>
  <si>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</si>
  <si>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</si>
  <si>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</si>
  <si>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</si>
  <si>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</si>
  <si>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</si>
  <si>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</si>
  <si>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</si>
  <si>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</si>
  <si>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</si>
  <si>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</si>
  <si>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</si>
  <si>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</si>
  <si>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</si>
  <si>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</si>
  <si>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</si>
  <si>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</si>
  <si>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</si>
  <si>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</si>
  <si>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</si>
  <si>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</si>
  <si>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</si>
  <si>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</si>
  <si>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</si>
  <si>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</si>
  <si>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</si>
  <si>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</si>
  <si>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</si>
  <si>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</si>
  <si>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</si>
  <si>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</si>
  <si>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</si>
  <si>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</si>
  <si>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</si>
  <si>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</si>
  <si>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</si>
  <si>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</si>
  <si>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</si>
  <si>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</si>
  <si>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</si>
  <si>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</si>
  <si>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</si>
  <si>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</si>
  <si>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</si>
  <si>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</si>
  <si>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</si>
  <si>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</si>
  <si>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</si>
  <si>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</si>
  <si>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</si>
  <si>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</si>
  <si>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</si>
  <si>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</si>
  <si>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</si>
  <si>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</si>
  <si>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</si>
  <si>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</si>
  <si>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</si>
  <si>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</si>
  <si>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</si>
  <si>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</si>
  <si>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</si>
  <si>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</si>
  <si>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</si>
  <si>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</si>
  <si>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</si>
  <si>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</si>
  <si>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</si>
  <si>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</si>
  <si>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</si>
  <si>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</si>
  <si>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</si>
  <si>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</si>
  <si>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</si>
  <si>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</si>
  <si>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</si>
  <si>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</si>
  <si>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</si>
  <si>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</si>
  <si>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</si>
  <si>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</si>
  <si>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</si>
  <si>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</si>
  <si>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</si>
  <si>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</si>
  <si>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</si>
  <si>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</si>
  <si>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</si>
  <si>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</si>
  <si>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</si>
  <si>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</si>
  <si>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</si>
  <si>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</si>
  <si>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</si>
  <si>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</si>
  <si>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</si>
  <si>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</si>
  <si>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</si>
  <si>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</si>
  <si>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</si>
  <si>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</si>
  <si>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</si>
  <si>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</si>
  <si>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</si>
  <si>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</si>
  <si>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</si>
  <si>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</si>
  <si>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</si>
  <si>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</si>
  <si>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</si>
  <si>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</si>
  <si>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</si>
  <si>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</si>
  <si>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</si>
  <si>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</si>
  <si>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</si>
  <si>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</si>
  <si>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</si>
  <si>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</si>
  <si>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</si>
  <si>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</si>
  <si>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</si>
  <si>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</si>
  <si>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</si>
  <si>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</si>
  <si>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</si>
  <si>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</si>
  <si>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</si>
  <si>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</si>
  <si>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</si>
  <si>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</si>
  <si>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</si>
  <si>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</si>
  <si>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</si>
  <si>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</si>
  <si>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</si>
  <si>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</si>
  <si>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</si>
  <si>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</si>
  <si>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</si>
  <si>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</si>
  <si>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</si>
  <si>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</si>
  <si>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</si>
  <si>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</si>
  <si>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</si>
  <si>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</si>
  <si>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</si>
  <si>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</si>
  <si>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</si>
  <si>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</si>
  <si>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</si>
  <si>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</si>
  <si>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</si>
  <si>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</si>
  <si>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</si>
  <si>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</si>
  <si>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</si>
  <si>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</si>
  <si>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</si>
  <si>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</si>
  <si>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</si>
  <si>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</si>
  <si>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</si>
  <si>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</si>
  <si>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</si>
  <si>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</si>
  <si>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</si>
  <si>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</si>
  <si>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</si>
  <si>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</si>
  <si>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</si>
  <si>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</si>
  <si>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</si>
  <si>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</si>
  <si>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</si>
  <si>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</si>
  <si>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</si>
  <si>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</si>
  <si>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</si>
  <si>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</si>
  <si>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</si>
  <si>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</si>
  <si>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</si>
  <si>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</si>
  <si>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</si>
  <si>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</si>
  <si>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</si>
  <si>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</si>
  <si>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</si>
  <si>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</si>
  <si>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</si>
  <si>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</si>
  <si>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</si>
  <si>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</si>
  <si>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</si>
  <si>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</si>
  <si>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</si>
  <si>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</si>
  <si>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</si>
  <si>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</si>
  <si>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</si>
  <si>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</si>
  <si>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</si>
  <si>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</si>
  <si>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</si>
  <si>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</si>
  <si>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</si>
  <si>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</si>
  <si>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</si>
  <si>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</si>
  <si>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</si>
  <si>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</si>
  <si>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</si>
  <si>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</si>
  <si>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</si>
  <si>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</si>
  <si>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</si>
  <si>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</si>
  <si>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</si>
  <si>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</si>
  <si>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</si>
  <si>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</si>
  <si>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</si>
  <si>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</si>
  <si>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</si>
  <si>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</si>
  <si>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</si>
  <si>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</si>
  <si>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</si>
  <si>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</si>
  <si>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</si>
  <si>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</si>
  <si>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</si>
  <si>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</si>
  <si>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</si>
  <si>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</si>
  <si>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</si>
  <si>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</si>
  <si>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</si>
  <si>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</si>
  <si>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</si>
  <si>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</si>
  <si>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</si>
  <si>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</si>
  <si>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</si>
  <si>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</si>
  <si>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</si>
  <si>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</si>
  <si>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</si>
  <si>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</si>
  <si>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</si>
  <si>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</si>
  <si>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</si>
  <si>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</si>
  <si>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</si>
  <si>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</si>
  <si>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</si>
  <si>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</si>
  <si>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</si>
  <si>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</si>
  <si>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</si>
  <si>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</si>
  <si>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</si>
  <si>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</si>
  <si>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</si>
  <si>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</si>
  <si>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</si>
  <si>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</si>
  <si>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</si>
  <si>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</si>
  <si>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</si>
  <si>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</si>
  <si>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</si>
  <si>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</si>
  <si>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</si>
  <si>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</si>
  <si>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</si>
  <si>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</si>
  <si>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</si>
  <si>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</si>
  <si>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</si>
  <si>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</si>
  <si>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</si>
  <si>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</si>
  <si>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</si>
  <si>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</si>
  <si>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</si>
  <si>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</si>
  <si>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</si>
  <si>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</si>
  <si>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</si>
  <si>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</si>
  <si>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</si>
  <si>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</si>
  <si>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</si>
  <si>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</si>
  <si>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</si>
  <si>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</si>
  <si>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</si>
  <si>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</si>
  <si>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</si>
  <si>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</si>
  <si>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</si>
  <si>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</si>
  <si>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</si>
  <si>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</si>
  <si>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</si>
  <si>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</si>
  <si>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</si>
  <si>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</si>
  <si>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</si>
  <si>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</si>
  <si>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</si>
  <si>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</si>
  <si>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</si>
  <si>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</si>
  <si>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</si>
  <si>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</si>
  <si>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</si>
  <si>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</si>
  <si>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</si>
  <si>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</si>
  <si>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</si>
  <si>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</si>
  <si>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</si>
  <si>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</si>
  <si>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</si>
  <si>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</si>
  <si>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</si>
  <si>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</si>
  <si>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</si>
  <si>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</si>
  <si>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</si>
  <si>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</si>
  <si>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</si>
  <si>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</si>
  <si>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</si>
  <si>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</si>
  <si>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</si>
  <si>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</si>
  <si>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</si>
  <si>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</si>
  <si>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</si>
  <si>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</si>
  <si>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</si>
  <si>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</si>
  <si>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</si>
  <si>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</si>
  <si>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</si>
  <si>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</si>
  <si>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</si>
  <si>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</si>
  <si>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</si>
  <si>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</si>
  <si>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</si>
  <si>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</si>
  <si>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</si>
  <si>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</si>
  <si>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</si>
  <si>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</si>
  <si>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</si>
  <si>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</si>
  <si>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</si>
  <si>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</si>
  <si>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</si>
  <si>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</si>
  <si>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</si>
  <si>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</si>
  <si>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</si>
  <si>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</si>
  <si>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</si>
  <si>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</si>
  <si>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</si>
  <si>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</si>
  <si>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</si>
  <si>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</si>
  <si>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</si>
  <si>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</si>
  <si>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</si>
  <si>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</si>
  <si>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</si>
  <si>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</si>
  <si>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</si>
  <si>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</si>
  <si>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</si>
  <si>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</si>
  <si>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</si>
  <si>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</si>
  <si>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</si>
  <si>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</si>
  <si>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</si>
  <si>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</si>
  <si>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</si>
  <si>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</si>
  <si>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</si>
  <si>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</si>
  <si>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</si>
  <si>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</si>
  <si>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</si>
  <si>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</si>
  <si>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</si>
  <si>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</si>
  <si>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</si>
  <si>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</si>
  <si>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</si>
  <si>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</si>
  <si>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</si>
  <si>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</si>
  <si>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</si>
  <si>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</si>
  <si>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</si>
  <si>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</si>
  <si>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</si>
  <si>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</si>
  <si>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</si>
  <si>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</si>
  <si>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</si>
  <si>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</si>
  <si>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</si>
  <si>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</si>
  <si>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</si>
  <si>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</si>
  <si>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</si>
  <si>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</si>
  <si>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</si>
  <si>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</si>
  <si>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</si>
  <si>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</si>
  <si>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</si>
  <si>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</si>
  <si>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</si>
  <si>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</si>
  <si>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</si>
  <si>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</si>
  <si>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</si>
  <si>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</si>
  <si>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</si>
  <si>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</si>
  <si>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</si>
  <si>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</si>
  <si>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</si>
  <si>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</si>
  <si>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</si>
  <si>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</si>
  <si>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</si>
  <si>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</si>
  <si>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</si>
  <si>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</si>
  <si>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</si>
  <si>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</si>
  <si>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</si>
  <si>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</si>
  <si>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</si>
  <si>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</si>
  <si>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</si>
  <si>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</si>
  <si>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</si>
  <si>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</si>
  <si>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</si>
  <si>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</si>
  <si>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</si>
  <si>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</si>
  <si>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</si>
  <si>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</si>
  <si>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</si>
  <si>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</si>
  <si>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</si>
  <si>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</si>
  <si>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</si>
  <si>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</si>
  <si>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</si>
  <si>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</si>
  <si>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</si>
  <si>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</si>
  <si>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</si>
  <si>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</si>
  <si>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</si>
  <si>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</si>
  <si>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</si>
  <si>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</si>
  <si>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</si>
  <si>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</si>
  <si>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</si>
  <si>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</si>
  <si>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</si>
  <si>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</si>
  <si>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</si>
  <si>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</si>
  <si>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</si>
  <si>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</si>
  <si>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</si>
  <si>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</si>
  <si>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</si>
  <si>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</si>
  <si>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</si>
  <si>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</si>
  <si>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</si>
  <si>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</si>
  <si>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</si>
  <si>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</si>
  <si>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</si>
  <si>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</si>
  <si>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</si>
  <si>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</si>
  <si>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</si>
  <si>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</si>
  <si>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</si>
  <si>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</si>
  <si>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</si>
  <si>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</si>
  <si>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</si>
  <si>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</si>
  <si>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</si>
  <si>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</si>
  <si>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</si>
  <si>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</si>
  <si>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</si>
  <si>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</si>
  <si>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</si>
  <si>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</si>
  <si>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</si>
  <si>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</si>
  <si>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</si>
  <si>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</si>
  <si>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</si>
  <si>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</si>
  <si>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</si>
  <si>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</si>
  <si>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</si>
  <si>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</si>
  <si>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</si>
  <si>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</si>
  <si>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</si>
  <si>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</si>
  <si>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</si>
  <si>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</si>
  <si>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</si>
  <si>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</si>
  <si>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</si>
  <si>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</si>
  <si>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</si>
  <si>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</si>
  <si>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</si>
  <si>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</si>
  <si>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</si>
  <si>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</si>
  <si>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</si>
  <si>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</si>
  <si>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</si>
  <si>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</si>
  <si>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</si>
  <si>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</si>
  <si>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</si>
  <si>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</si>
  <si>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</si>
  <si>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</si>
  <si>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</si>
  <si>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</si>
  <si>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</si>
  <si>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</si>
  <si>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</si>
  <si>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</si>
  <si>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</si>
  <si>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</si>
  <si>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</si>
  <si>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</si>
  <si>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</si>
  <si>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</si>
  <si>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</si>
  <si>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</si>
  <si>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</si>
  <si>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</si>
  <si>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</si>
  <si>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</si>
  <si>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</si>
  <si>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</si>
  <si>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</si>
  <si>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</si>
  <si>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</si>
  <si>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</si>
  <si>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</si>
  <si>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</si>
  <si>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</si>
  <si>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</si>
  <si>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</si>
  <si>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</si>
  <si>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</si>
  <si>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</si>
  <si>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</si>
  <si>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</si>
  <si>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</si>
  <si>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</si>
  <si>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</si>
  <si>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</si>
  <si>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</si>
  <si>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</si>
  <si>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</si>
  <si>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</si>
  <si>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</si>
  <si>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</si>
  <si>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</si>
  <si>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</si>
  <si>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</si>
  <si>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</si>
  <si>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</si>
  <si>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</si>
  <si>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</si>
  <si>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</si>
  <si>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</si>
  <si>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</si>
  <si>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</si>
  <si>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</si>
  <si>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</si>
  <si>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</si>
  <si>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</si>
  <si>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</si>
  <si>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</si>
  <si>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</si>
  <si>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</si>
  <si>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</si>
  <si>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</si>
  <si>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</si>
  <si>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</si>
  <si>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</si>
  <si>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</si>
  <si>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</si>
  <si>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</si>
  <si>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</si>
  <si>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</si>
  <si>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</si>
  <si>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</si>
  <si>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</si>
  <si>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</si>
  <si>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</si>
  <si>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</si>
  <si>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</si>
  <si>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</si>
  <si>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</si>
  <si>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</si>
  <si>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</si>
  <si>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</si>
  <si>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</si>
  <si>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</si>
  <si>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</si>
  <si>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</si>
  <si>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</si>
  <si>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</si>
  <si>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</si>
  <si>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</si>
  <si>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</si>
  <si>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</si>
  <si>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</si>
  <si>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</si>
  <si>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</si>
  <si>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</si>
  <si>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</si>
  <si>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</si>
  <si>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</si>
  <si>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</si>
  <si>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</si>
  <si>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</si>
  <si>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</si>
  <si>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</si>
  <si>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</si>
  <si>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</si>
  <si>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</si>
  <si>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</si>
  <si>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</si>
  <si>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</si>
  <si>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</si>
  <si>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</si>
  <si>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</si>
  <si>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</si>
  <si>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</si>
  <si>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</si>
  <si>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</si>
  <si>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</si>
  <si>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</si>
  <si>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</si>
  <si>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</si>
  <si>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</si>
  <si>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</si>
  <si>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</si>
  <si>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</si>
  <si>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</si>
  <si>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</si>
  <si>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</si>
  <si>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</si>
  <si>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</si>
  <si>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</si>
  <si>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</si>
  <si>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</si>
  <si>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</si>
  <si>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</si>
  <si>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</si>
  <si>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</si>
  <si>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</si>
  <si>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</si>
  <si>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</si>
  <si>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</si>
  <si>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</si>
  <si>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</si>
  <si>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</si>
  <si>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</si>
  <si>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</si>
  <si>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</si>
  <si>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</si>
  <si>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</si>
  <si>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</si>
  <si>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</si>
  <si>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</si>
  <si>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</si>
  <si>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</si>
  <si>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</si>
  <si>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</si>
  <si>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</si>
  <si>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</si>
  <si>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</si>
  <si>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</si>
  <si>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</si>
  <si>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</si>
  <si>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</si>
  <si>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</si>
  <si>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</si>
  <si>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</si>
  <si>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</si>
  <si>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</si>
  <si>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</si>
  <si>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</si>
  <si>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</si>
  <si>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</si>
  <si>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</si>
  <si>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</si>
  <si>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</si>
  <si>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</si>
  <si>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</si>
  <si>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</si>
  <si>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</si>
  <si>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</si>
  <si>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</si>
  <si>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</si>
  <si>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</si>
  <si>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</si>
  <si>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</si>
  <si>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</si>
  <si>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</si>
  <si>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</si>
  <si>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</si>
  <si>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</si>
  <si>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</si>
  <si>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</si>
  <si>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</si>
  <si>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</si>
  <si>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</si>
  <si>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</si>
  <si>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</si>
  <si>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</si>
  <si>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</si>
  <si>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</si>
  <si>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</si>
  <si>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</si>
  <si>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</si>
  <si>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</si>
  <si>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</si>
  <si>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</si>
  <si>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</si>
  <si>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</si>
  <si>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</si>
  <si>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</si>
  <si>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</si>
  <si>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</si>
  <si>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</si>
  <si>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</si>
  <si>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</si>
  <si>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</si>
  <si>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</si>
  <si>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</si>
  <si>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</si>
  <si>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</si>
  <si>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</si>
  <si>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</si>
  <si>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</si>
  <si>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</si>
  <si>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</si>
  <si>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</si>
  <si>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</si>
  <si>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</si>
  <si>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</si>
  <si>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</si>
  <si>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</si>
  <si>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</si>
  <si>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</si>
  <si>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</si>
  <si>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</si>
  <si>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</si>
  <si>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</si>
  <si>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</si>
  <si>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</si>
  <si>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</si>
  <si>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</si>
  <si>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</si>
  <si>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</si>
  <si>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</si>
  <si>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</si>
  <si>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</si>
  <si>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</si>
  <si>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</si>
  <si>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</si>
  <si>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</si>
  <si>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</si>
  <si>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</si>
  <si>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</si>
  <si>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</si>
  <si>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</si>
  <si>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</si>
  <si>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</si>
  <si>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</si>
  <si>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</si>
  <si>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</si>
  <si>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</si>
  <si>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</si>
  <si>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</si>
  <si>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</si>
  <si>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</si>
  <si>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</si>
  <si>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</si>
  <si>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</si>
  <si>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</si>
  <si>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</si>
  <si>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</si>
  <si>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</si>
  <si>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</si>
  <si>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</si>
  <si>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</si>
  <si>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</si>
  <si>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</si>
  <si>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</si>
  <si>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</si>
  <si>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</si>
  <si>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</si>
  <si>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</si>
  <si>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</si>
  <si>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</si>
  <si>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</si>
  <si>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</si>
  <si>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</si>
  <si>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</si>
  <si>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</si>
  <si>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</si>
  <si>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</si>
  <si>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</si>
  <si>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</si>
  <si>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</si>
  <si>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</si>
  <si>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</si>
  <si>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</si>
  <si>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</si>
  <si>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</si>
  <si>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</si>
  <si>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</si>
  <si>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</si>
  <si>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</si>
  <si>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</si>
  <si>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</si>
  <si>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</si>
  <si>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</si>
  <si>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</si>
  <si>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</si>
  <si>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</si>
  <si>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</si>
  <si>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</si>
  <si>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</si>
  <si>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</si>
  <si>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</si>
  <si>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</si>
  <si>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</si>
  <si>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</si>
  <si>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</si>
  <si>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</si>
  <si>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</si>
  <si>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</si>
  <si>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</si>
  <si>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</si>
  <si>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</si>
  <si>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</si>
  <si>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</si>
  <si>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</si>
  <si>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</si>
  <si>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</si>
  <si>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</si>
  <si>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</si>
  <si>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</si>
  <si>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</si>
  <si>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</si>
  <si>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</si>
  <si>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</si>
  <si>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</si>
  <si>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</si>
  <si>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</si>
  <si>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</si>
  <si>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</si>
  <si>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</si>
  <si>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</si>
  <si>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</si>
  <si>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</si>
  <si>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</si>
  <si>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</si>
  <si>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</si>
  <si>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</si>
  <si>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</si>
  <si>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</si>
  <si>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</si>
  <si>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</si>
  <si>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</si>
  <si>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</si>
  <si>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</si>
  <si>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</si>
  <si>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</si>
  <si>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</si>
  <si>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</si>
  <si>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</si>
  <si>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</si>
  <si>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</si>
  <si>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</si>
  <si>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</si>
  <si>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</si>
  <si>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</si>
  <si>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</si>
  <si>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</si>
  <si>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</si>
  <si>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</si>
  <si>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</si>
  <si>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</si>
  <si>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</si>
  <si>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</si>
  <si>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</si>
  <si>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</si>
  <si>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</si>
  <si>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</si>
  <si>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</si>
  <si>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</si>
  <si>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</si>
  <si>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</si>
  <si>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</si>
  <si>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</si>
  <si>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</si>
  <si>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</si>
  <si>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</si>
  <si>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</si>
  <si>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</si>
  <si>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</si>
  <si>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</si>
  <si>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</si>
  <si>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</si>
  <si>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</si>
  <si>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</si>
  <si>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</si>
  <si>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</si>
  <si>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</si>
  <si>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</si>
  <si>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</si>
  <si>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</si>
  <si>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</si>
  <si>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</si>
  <si>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</si>
  <si>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</si>
  <si>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</si>
  <si>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</si>
  <si>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</si>
  <si>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</si>
  <si>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</si>
  <si>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</si>
  <si>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</si>
  <si>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</si>
  <si>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</si>
  <si>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</si>
  <si>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</si>
  <si>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</si>
  <si>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</si>
  <si>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</si>
  <si>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</si>
  <si>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</si>
  <si>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</si>
  <si>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</si>
  <si>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</si>
  <si>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</si>
  <si>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</si>
  <si>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</si>
  <si>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</si>
  <si>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</si>
  <si>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</si>
  <si>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</si>
  <si>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</si>
  <si>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</si>
  <si>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</si>
  <si>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</si>
  <si>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</si>
  <si>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</si>
  <si>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</si>
  <si>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</si>
  <si>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</si>
  <si>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</si>
  <si>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</si>
  <si>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</si>
  <si>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</si>
  <si>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</si>
  <si>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</si>
  <si>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</si>
  <si>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</si>
  <si>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</si>
  <si>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</si>
  <si>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</si>
  <si>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</si>
  <si>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</si>
  <si>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</si>
  <si>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</si>
  <si>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</si>
  <si>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</si>
  <si>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</si>
  <si>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</si>
  <si>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</si>
  <si>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</si>
  <si>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</si>
  <si>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</si>
  <si>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</si>
  <si>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</si>
  <si>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</si>
  <si>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</si>
  <si>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</si>
  <si>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</si>
  <si>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</si>
  <si>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</si>
  <si>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</si>
  <si>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</si>
  <si>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</si>
  <si>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</si>
  <si>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</si>
  <si>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</si>
  <si>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</si>
  <si>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</si>
  <si>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</si>
  <si>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</si>
  <si>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</si>
  <si>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</si>
  <si>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</si>
  <si>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</si>
  <si>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</si>
  <si>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</si>
  <si>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</si>
  <si>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</si>
  <si>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</si>
  <si>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</si>
  <si>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</si>
  <si>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</si>
  <si>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</si>
  <si>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</si>
  <si>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</si>
  <si>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</si>
  <si>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</si>
  <si>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</si>
  <si>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</si>
  <si>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</si>
  <si>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</si>
  <si>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</si>
  <si>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</si>
  <si>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</si>
  <si>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</si>
  <si>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</si>
  <si>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</si>
  <si>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</si>
  <si>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</si>
  <si>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</si>
  <si>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</si>
  <si>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</si>
  <si>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</si>
  <si>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</si>
  <si>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</si>
  <si>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</si>
  <si>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</si>
  <si>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</si>
  <si>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</si>
  <si>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</si>
  <si>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</si>
  <si>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</si>
  <si>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</si>
  <si>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</si>
  <si>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</si>
  <si>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</si>
  <si>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</si>
  <si>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</si>
  <si>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</si>
  <si>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</si>
  <si>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</si>
  <si>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</si>
  <si>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</si>
  <si>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</si>
  <si>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</si>
  <si>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</si>
  <si>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</si>
  <si>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</si>
  <si>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</si>
  <si>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</si>
  <si>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</si>
  <si>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</si>
  <si>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</si>
  <si>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</si>
  <si>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</si>
  <si>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</si>
  <si>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</si>
  <si>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</si>
  <si>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</si>
  <si>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</si>
  <si>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</si>
  <si>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</si>
  <si>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</si>
  <si>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</si>
  <si>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</si>
  <si>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</si>
  <si>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</si>
  <si>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</si>
  <si>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</si>
  <si>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</si>
  <si>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</si>
  <si>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</si>
  <si>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</si>
  <si>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</si>
  <si>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</si>
  <si>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</si>
  <si>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</si>
  <si>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</si>
  <si>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</si>
  <si>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</si>
  <si>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</si>
  <si>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</si>
  <si>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</si>
  <si>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</si>
  <si>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</si>
  <si>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</si>
  <si>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</si>
  <si>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</si>
  <si>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</si>
  <si>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</si>
  <si>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</si>
  <si>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</si>
  <si>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</si>
  <si>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</si>
  <si>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</si>
  <si>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</si>
  <si>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</si>
  <si>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</si>
  <si>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</si>
  <si>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</si>
  <si>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</si>
  <si>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</si>
  <si>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</si>
  <si>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</si>
  <si>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</si>
  <si>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</si>
  <si>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</si>
  <si>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</si>
  <si>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</si>
  <si>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</si>
  <si>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</si>
  <si>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</si>
  <si>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</si>
  <si>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</si>
  <si>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</si>
  <si>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</si>
  <si>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</si>
  <si>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</si>
  <si>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</si>
  <si>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</si>
  <si>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</si>
  <si>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</si>
  <si>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</si>
  <si>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</si>
  <si>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</si>
  <si>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</si>
  <si>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</si>
  <si>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</si>
  <si>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</si>
  <si>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</si>
  <si>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</si>
  <si>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</si>
  <si>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</si>
  <si>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</si>
  <si>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</si>
  <si>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</si>
  <si>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</si>
  <si>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</si>
  <si>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</si>
  <si>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</si>
  <si>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</si>
  <si>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</si>
  <si>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</si>
  <si>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</si>
  <si>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</si>
  <si>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</si>
  <si>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</si>
  <si>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</si>
  <si>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</si>
  <si>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</si>
  <si>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</si>
  <si>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</si>
  <si>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</si>
  <si>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</si>
  <si>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</si>
  <si>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</si>
  <si>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</si>
  <si>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</si>
  <si>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</si>
  <si>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</si>
  <si>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</si>
  <si>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</si>
  <si>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</si>
  <si>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</si>
  <si>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</si>
  <si>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</si>
  <si>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</si>
  <si>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</si>
  <si>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</si>
  <si>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</si>
  <si>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</si>
  <si>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</si>
  <si>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</si>
  <si>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</si>
  <si>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</si>
  <si>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</si>
  <si>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</si>
  <si>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</si>
  <si>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</si>
  <si>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</si>
  <si>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</si>
  <si>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</si>
  <si>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</si>
  <si>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</si>
  <si>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</si>
  <si>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</si>
  <si>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</si>
  <si>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</si>
  <si>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</si>
  <si>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</si>
  <si>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</si>
  <si>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</si>
  <si>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</si>
  <si>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</si>
  <si>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</si>
  <si>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</si>
  <si>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</si>
  <si>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</si>
  <si>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</si>
  <si>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</si>
  <si>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</si>
  <si>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</si>
  <si>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</si>
  <si>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</si>
  <si>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</si>
  <si>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</si>
  <si>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</si>
  <si>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</si>
  <si>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</si>
  <si>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</si>
  <si>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</si>
  <si>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</si>
  <si>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</si>
  <si>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</si>
  <si>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</si>
  <si>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</si>
  <si>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</si>
  <si>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</si>
  <si>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</si>
  <si>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</si>
  <si>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</si>
  <si>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</si>
  <si>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</si>
  <si>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</si>
  <si>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</si>
  <si>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</si>
  <si>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</si>
  <si>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</si>
  <si>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</si>
  <si>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</si>
  <si>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</si>
  <si>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</si>
  <si>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</si>
  <si>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</si>
  <si>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</si>
  <si>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</si>
  <si>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</si>
  <si>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</si>
  <si>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</si>
  <si>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</si>
  <si>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</si>
  <si>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</si>
  <si>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</si>
  <si>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</si>
  <si>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</si>
  <si>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</si>
  <si>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</si>
  <si>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</si>
  <si>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</si>
  <si>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</si>
  <si>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</si>
  <si>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</si>
  <si>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</si>
  <si>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</si>
  <si>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</si>
  <si>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</si>
  <si>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</si>
  <si>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</si>
  <si>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</si>
  <si>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</si>
  <si>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</si>
  <si>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</si>
  <si>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</si>
  <si>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</si>
  <si>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</si>
  <si>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</si>
  <si>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</si>
  <si>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</si>
  <si>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</si>
  <si>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</si>
  <si>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</si>
  <si>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</si>
  <si>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</si>
  <si>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</si>
  <si>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</si>
  <si>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</si>
  <si>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</si>
  <si>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</si>
  <si>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</si>
  <si>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</si>
  <si>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</si>
  <si>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</si>
  <si>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</si>
  <si>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</si>
  <si>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</si>
  <si>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</si>
  <si>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</si>
  <si>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</si>
  <si>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</si>
  <si>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</si>
  <si>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</si>
  <si>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</si>
  <si>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</si>
  <si>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</si>
  <si>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</si>
  <si>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</si>
  <si>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</si>
  <si>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</si>
  <si>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</si>
  <si>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</si>
  <si>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</si>
  <si>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</si>
  <si>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</si>
  <si>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</si>
  <si>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</si>
  <si>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</si>
  <si>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</si>
  <si>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</si>
  <si>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</si>
  <si>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</si>
  <si>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</si>
  <si>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</si>
  <si>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</si>
  <si>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</si>
  <si>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</si>
  <si>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</si>
  <si>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</si>
  <si>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</si>
  <si>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</si>
  <si>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</si>
  <si>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</si>
  <si>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</si>
  <si>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</si>
  <si>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</si>
  <si>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</si>
  <si>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</si>
  <si>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</si>
  <si>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</si>
  <si>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</si>
  <si>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</si>
  <si>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</si>
  <si>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</si>
  <si>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</si>
  <si>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</si>
  <si>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</si>
  <si>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</si>
  <si>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</si>
  <si>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</si>
  <si>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</si>
  <si>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</si>
  <si>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</si>
  <si>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</si>
  <si>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</si>
  <si>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</si>
  <si>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</si>
  <si>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</si>
  <si>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</si>
  <si>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</si>
  <si>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</si>
  <si>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</si>
  <si>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</si>
  <si>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</si>
  <si>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</si>
  <si>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</si>
  <si>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</si>
  <si>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</si>
  <si>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</si>
  <si>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</si>
  <si>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</si>
  <si>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</si>
  <si>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</si>
  <si>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</si>
  <si>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</si>
  <si>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</si>
  <si>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</si>
  <si>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</si>
  <si>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</si>
  <si>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</si>
  <si>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</si>
  <si>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</si>
  <si>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</si>
  <si>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</si>
  <si>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</si>
  <si>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</si>
  <si>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</si>
  <si>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</si>
  <si>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</si>
  <si>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</si>
  <si>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</si>
  <si>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</si>
  <si>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</si>
  <si>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</si>
  <si>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</si>
  <si>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</si>
  <si>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</si>
  <si>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</si>
  <si>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</si>
  <si>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</si>
  <si>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</si>
  <si>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</si>
  <si>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</si>
  <si>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</si>
  <si>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</si>
  <si>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</si>
  <si>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</si>
  <si>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</si>
  <si>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</si>
  <si>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</si>
  <si>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</si>
  <si>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</si>
  <si>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</si>
  <si>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</si>
  <si>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</si>
  <si>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</si>
  <si>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</si>
  <si>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</si>
  <si>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</si>
  <si>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</si>
  <si>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</si>
  <si>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</si>
  <si>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</si>
  <si>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</si>
  <si>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</si>
  <si>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</si>
  <si>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</si>
  <si>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</si>
  <si>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</si>
  <si>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</si>
  <si>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</si>
  <si>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</si>
  <si>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</si>
  <si>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</si>
  <si>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</si>
  <si>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</si>
  <si>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</si>
  <si>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</si>
  <si>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</si>
  <si>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</si>
  <si>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</si>
  <si>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</si>
  <si>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</si>
  <si>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</si>
  <si>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</si>
  <si>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</si>
  <si>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</si>
  <si>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</si>
  <si>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</si>
  <si>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</si>
  <si>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</si>
  <si>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</si>
  <si>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</si>
  <si>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</si>
  <si>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</si>
  <si>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</si>
  <si>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</si>
  <si>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</si>
  <si>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</si>
  <si>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</si>
  <si>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</si>
  <si>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</si>
  <si>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</si>
  <si>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</si>
  <si>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</si>
  <si>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</si>
  <si>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</si>
  <si>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</si>
  <si>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</si>
  <si>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</si>
  <si>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</si>
  <si>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</si>
  <si>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</si>
  <si>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</si>
  <si>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</si>
  <si>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</si>
  <si>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</si>
  <si>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</si>
  <si>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</si>
  <si>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</si>
  <si>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</si>
  <si>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</si>
  <si>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</si>
  <si>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</si>
  <si>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</si>
  <si>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</si>
  <si>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</si>
  <si>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</si>
  <si>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</si>
  <si>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</si>
  <si>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</si>
  <si>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</si>
  <si>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</si>
  <si>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</si>
  <si>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</si>
  <si>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</si>
  <si>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</si>
  <si>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</si>
  <si>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</si>
  <si>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</si>
  <si>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</si>
  <si>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</si>
  <si>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</si>
  <si>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</si>
  <si>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</si>
  <si>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</si>
  <si>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</si>
  <si>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</si>
  <si>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</si>
  <si>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</si>
  <si>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</si>
  <si>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</si>
  <si>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</si>
  <si>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</si>
  <si>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</si>
  <si>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</si>
  <si>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</si>
  <si>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</si>
  <si>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</si>
  <si>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</si>
  <si>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</si>
  <si>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</si>
  <si>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</si>
  <si>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</si>
  <si>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</si>
  <si>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</si>
  <si>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</si>
  <si>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</si>
  <si>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</si>
  <si>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</si>
  <si>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</si>
  <si>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</si>
  <si>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</si>
  <si>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</si>
  <si>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</si>
  <si>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</si>
  <si>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</si>
  <si>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</si>
  <si>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</si>
  <si>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</si>
  <si>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</si>
  <si>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</si>
  <si>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</si>
  <si>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</si>
  <si>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</si>
  <si>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</si>
  <si>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</si>
  <si>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</si>
  <si>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</si>
  <si>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</si>
  <si>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</si>
  <si>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</si>
  <si>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</si>
  <si>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</si>
  <si>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</si>
  <si>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</si>
  <si>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</si>
  <si>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</si>
  <si>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</si>
  <si>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</si>
  <si>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</si>
  <si>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</si>
  <si>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</si>
  <si>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</si>
  <si>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</si>
  <si>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</si>
  <si>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</si>
  <si>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</si>
  <si>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</si>
  <si>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</si>
  <si>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</si>
  <si>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</si>
  <si>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</si>
  <si>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</si>
  <si>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</si>
  <si>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</si>
  <si>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</si>
  <si>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</si>
  <si>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</si>
  <si>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</si>
  <si>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</si>
  <si>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</si>
  <si>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</si>
  <si>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</si>
  <si>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</si>
  <si>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</si>
  <si>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</si>
  <si>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</si>
  <si>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</si>
  <si>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</si>
  <si>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</si>
  <si>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</si>
  <si>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</si>
  <si>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</si>
  <si>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</si>
  <si>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</si>
  <si>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</si>
  <si>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</si>
  <si>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</si>
  <si>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</si>
  <si>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</si>
  <si>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</si>
  <si>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</si>
  <si>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</si>
  <si>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</si>
  <si>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</si>
  <si>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</si>
  <si>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</si>
  <si>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</si>
  <si>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</si>
  <si>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</si>
  <si>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</si>
  <si>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</si>
  <si>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</si>
  <si>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</si>
  <si>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</si>
  <si>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</si>
  <si>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</si>
  <si>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</si>
  <si>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</si>
  <si>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</si>
  <si>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</si>
  <si>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</si>
  <si>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</si>
  <si>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</si>
  <si>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</si>
  <si>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</si>
  <si>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</si>
  <si>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</si>
  <si>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</si>
  <si>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</si>
  <si>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</si>
  <si>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</si>
  <si>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</si>
  <si>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</si>
  <si>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</si>
  <si>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</si>
  <si>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</si>
  <si>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</si>
  <si>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</si>
  <si>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</si>
  <si>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</si>
  <si>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</si>
  <si>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</si>
  <si>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</si>
  <si>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</si>
  <si>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</si>
  <si>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</si>
  <si>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</si>
  <si>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</si>
  <si>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</si>
  <si>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</si>
  <si>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</si>
  <si>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</si>
  <si>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</si>
  <si>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</si>
  <si>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</si>
  <si>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</si>
  <si>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</si>
  <si>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</si>
  <si>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</si>
  <si>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</si>
  <si>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</si>
  <si>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</si>
  <si>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</si>
  <si>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</si>
  <si>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</si>
  <si>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</si>
  <si>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</si>
  <si>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</si>
  <si>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</si>
  <si>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</si>
  <si>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</si>
  <si>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</si>
  <si>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</si>
  <si>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</si>
  <si>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</si>
  <si>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</si>
  <si>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</si>
  <si>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</si>
  <si>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</si>
  <si>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</si>
  <si>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</si>
  <si>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</si>
  <si>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</si>
  <si>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</si>
  <si>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</si>
  <si>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</si>
  <si>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</si>
  <si>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</si>
  <si>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</si>
  <si>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</si>
  <si>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</si>
  <si>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</si>
  <si>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</si>
  <si>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</si>
  <si>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</si>
  <si>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</si>
  <si>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</si>
  <si>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</si>
  <si>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</si>
  <si>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</si>
  <si>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</si>
  <si>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</si>
  <si>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</si>
  <si>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</si>
  <si>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</si>
  <si>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</si>
  <si>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</si>
  <si>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</si>
  <si>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</si>
  <si>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</si>
  <si>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</si>
  <si>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</si>
  <si>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</si>
  <si>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</si>
  <si>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</si>
  <si>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</si>
  <si>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</si>
  <si>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</si>
  <si>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</si>
  <si>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</si>
  <si>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</si>
  <si>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</si>
  <si>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</si>
  <si>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</si>
  <si>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</si>
  <si>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</si>
  <si>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</si>
  <si>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</si>
  <si>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</si>
  <si>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</si>
  <si>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</si>
  <si>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</si>
  <si>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</si>
  <si>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</si>
  <si>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</si>
  <si>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</si>
  <si>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</si>
  <si>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</si>
  <si>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</si>
  <si>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</si>
  <si>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</si>
  <si>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</si>
  <si>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</si>
  <si>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</si>
  <si>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</si>
  <si>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</si>
  <si>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</si>
  <si>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</si>
  <si>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</si>
  <si>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</si>
  <si>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</si>
  <si>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</si>
  <si>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</si>
  <si>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</si>
  <si>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</si>
  <si>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</si>
  <si>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</si>
  <si>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</si>
  <si>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</si>
  <si>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</si>
  <si>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</si>
  <si>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</si>
  <si>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</si>
  <si>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</si>
  <si>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</si>
  <si>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</si>
  <si>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</si>
  <si>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</si>
  <si>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</si>
  <si>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</si>
  <si>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</si>
  <si>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</si>
  <si>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</si>
  <si>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</si>
  <si>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</si>
  <si>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</si>
  <si>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</si>
  <si>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</si>
  <si>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</si>
  <si>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</si>
  <si>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</si>
  <si>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</si>
  <si>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</si>
  <si>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</si>
  <si>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</si>
  <si>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</si>
  <si>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</si>
  <si>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</si>
  <si>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</si>
  <si>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</si>
  <si>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</si>
  <si>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</si>
  <si>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</si>
  <si>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</si>
  <si>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</si>
  <si>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</si>
  <si>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</si>
  <si>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</si>
  <si>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</si>
  <si>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</si>
  <si>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</si>
  <si>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</si>
  <si>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</si>
  <si>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</si>
  <si>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</si>
  <si>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</si>
  <si>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</si>
  <si>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</si>
  <si>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</si>
  <si>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</si>
  <si>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</si>
  <si>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</si>
  <si>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</si>
  <si>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</si>
  <si>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</si>
  <si>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</si>
  <si>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</si>
  <si>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</si>
  <si>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</si>
  <si>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</si>
  <si>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</si>
  <si>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</si>
  <si>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</si>
  <si>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</si>
  <si>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</si>
  <si>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</si>
  <si>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</si>
  <si>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</si>
  <si>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</si>
  <si>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</si>
  <si>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</si>
  <si>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</si>
  <si>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</si>
  <si>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</si>
  <si>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</si>
  <si>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</si>
  <si>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</si>
  <si>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</si>
  <si>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</si>
  <si>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</si>
  <si>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</si>
  <si>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</si>
  <si>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</si>
  <si>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</si>
  <si>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</si>
  <si>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</si>
  <si>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</si>
  <si>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</si>
  <si>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</si>
  <si>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</si>
  <si>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</si>
  <si>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</si>
  <si>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</si>
  <si>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</si>
  <si>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</si>
  <si>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</si>
  <si>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</si>
  <si>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</si>
  <si>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</si>
  <si>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</si>
  <si>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</si>
  <si>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</si>
  <si>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</si>
  <si>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</si>
  <si>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</si>
  <si>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</si>
  <si>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</si>
  <si>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</si>
  <si>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</si>
  <si>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</si>
  <si>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</si>
  <si>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</si>
  <si>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</si>
  <si>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</si>
  <si>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</si>
  <si>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</si>
  <si>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</si>
  <si>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</si>
  <si>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</si>
  <si>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</si>
  <si>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</si>
  <si>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</si>
  <si>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</si>
  <si>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</si>
  <si>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</si>
  <si>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</si>
  <si>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</si>
  <si>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</si>
  <si>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</si>
  <si>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</si>
  <si>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</si>
  <si>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</si>
  <si>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</si>
  <si>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</si>
  <si>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</si>
  <si>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</si>
  <si>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</si>
  <si>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</si>
  <si>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</si>
  <si>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</si>
  <si>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</si>
  <si>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</si>
  <si>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</si>
  <si>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</si>
  <si>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</si>
  <si>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</si>
  <si>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</si>
  <si>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</si>
  <si>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</si>
  <si>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</si>
  <si>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</si>
  <si>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</si>
  <si>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</si>
  <si>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</si>
  <si>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</si>
  <si>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</si>
  <si>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</si>
  <si>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</si>
  <si>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</si>
  <si>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PCM-20251018-00000460</t>
  </si>
  <si>
    <t>ETA 45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</si>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</sst>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5" totalsRowShown="0" headerRowDxfId="157" dataDxfId="156" headerRowBorderDxfId="154" tableBorderDxfId="155" totalsRowBorderDxfId="153">
  <autoFilter ref="A1:CJ1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285.47347673610784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4.9781642361049308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9.0733680553967133E-2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6.5351736106094904E-2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45948.421902662034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45948.421902662034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45948.421902662034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45948.421902662034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45948.421902662034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45948.421902662034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45948.421902662034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45948.421902662034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45948.421902662034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45948.421902662034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45948.421902662034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45948.421902662034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45948.421902662034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45948.421902662034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45948.421902662034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45948.421902662034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45948.421902662034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45948.421902662034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45948.421902662034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45948.421902662034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45948.421902662034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45948.421902662034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45948.421902662034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45948.421902662034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45948.421902662034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45948.421902662034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45948.421902662034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45948.421902662034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45948.421902662034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45948.421902662034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45948.421902662034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45948.421902662034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45948.421902662034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45948.421902662034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45948.421902662034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45948.421902662034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45948.421902662034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45948.421902662034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45948.421902662034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45948.421902662034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45948.421902662034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45948.421902662034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45948.421902662034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45948.421902662034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45948.421902662034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45948.421902662034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45948.421902662034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45948.421902662034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45948.421902662034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45948.421902662034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45948.421902662034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45948.421902662034</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45948.421902662034</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45948.421902662034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45948.421902662034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45948.421902662034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45948.421902662034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45948.421902662034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45948.421902662034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45948.421902662034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45948.421902662034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45948.421902662034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45948.421902662034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45948.421902662034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45948.421902662034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45948.421902662034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45948.421902662034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45948.421902662034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45948.421902662034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45948.421902662034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45948.421902662034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45948.421902662034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45948.421902662034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45948.421902662034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45948.421902662034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45948.421902662034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45948.421902662034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45948.421902662034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45948.421902662034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45948.421902662034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45948.421902662034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45948.421902662034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45948.421902662034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45948.421902662034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45948.421902662034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45948.421902662034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45948.421902662034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45948.421902662034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45948.421902662034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45948.421902662034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45948.421902662034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45948.421902662034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45948.421902662034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45948.421902662034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45948.421902662034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45948.421902662034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45948.421902662034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45948.421902662034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45948.421902662034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45948.421902662034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45948.421902662034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45948.421902662034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45948.421902662034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45948.421902662034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45948.421902662034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45948.421902662034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45948.421902662034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45948.421902662034</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45948.421902662034</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5"/>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141.69481932870258</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123.42206469907251</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3.9261271990690148</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2</v>
      </c>
      <c r="D6" s="117" t="s">
        <v>26759</v>
      </c>
      <c r="E6" s="117" t="s">
        <v>38964</v>
      </c>
      <c r="F6" s="118">
        <v>45948.320960648147</v>
      </c>
      <c r="G6" s="119">
        <f ca="1">IFERROR(NOW()-F6,"-")</f>
        <v>0.10094201388710644</v>
      </c>
      <c r="H6" s="118">
        <v>45948.305150462962</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1</v>
      </c>
      <c r="D7" s="64" t="s">
        <v>25600</v>
      </c>
      <c r="E7" s="117" t="s">
        <v>38964</v>
      </c>
      <c r="F7" s="118">
        <v>45948.351400462961</v>
      </c>
      <c r="G7" s="119">
        <f ca="1">IFERROR(NOW()-F7,"-")</f>
        <v>7.050219907250721E-2</v>
      </c>
      <c r="H7" s="118">
        <v>45948.338726851849</v>
      </c>
      <c r="I7" s="18" t="str">
        <f>IFERROR(VLOOKUP(D7,DB!A:F,6,0),"")</f>
        <v>Generator-SG</v>
      </c>
      <c r="J7" s="18" t="str">
        <f>IFERROR(VLOOKUP(D7,DB!A:G,7,0),"")</f>
        <v>Vandalized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45948.421902662034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45948.421902662034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45948.421902662034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45948.421902662034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45948.421902662034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45948.421902662034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45948.421902662034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45948.421902662034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45948.421902662034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45948.421902662034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45948.421902662034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45948.421902662034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45948.421902662034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45948.421902662034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45948.421902662034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45948.421902662034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45948.421902662034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45948.421902662034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45948.421902662034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45948.421902662034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45948.421902662034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45948.421902662034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45948.421902662034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45948.421902662034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45948.421902662034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45948.421902662034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45948.421902662034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45948.421902662034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45948.421902662034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45948.421902662034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45948.421902662034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45948.421902662034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45948.421902662034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45948.421902662034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45948.421902662034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45948.421902662034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45948.421902662034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45948.421902662034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45948.421902662034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45948.421902662034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45948.421902662034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45948.421902662034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45948.421902662034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45948.421902662034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45948.421902662034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45948.421902662034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45948.421902662034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45948.421902662034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45948.421902662034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45948.421902662034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45948.421902662034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45948.421902662034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45948.421902662034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45948.421902662034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45948.421902662034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45948.421902662034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45948.421902662034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45948.421902662034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45948.421902662034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45948.421902662034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45948.421902662034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45948.421902662034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45948.421902662034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45948.421902662034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45948.421902662034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45948.421902662034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45948.421902662034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45948.421902662034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45948.421902662034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45948.421902662034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45948.421902662034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45948.421902662034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45948.421902662034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45948.421902662034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45948.421902662034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45948.421902662034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45948.421902662034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45948.421902662034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45948.421902662034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45948.421902662034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45948.421902662034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45948.421902662034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45948.421902662034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45948.421902662034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45948.421902662034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45948.421902662034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45948.421902662034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45948.421902662034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45948.421902662034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45948.421902662034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45948.421902662034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45948.421902662034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45948.421902662034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45948.421902662034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45948.421902662034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45948.421902662034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45948.421902662034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45948.421902662034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sheetData>
  <dataValidations count="2">
    <dataValidation allowBlank="1" showInputMessage="1" showErrorMessage="1" sqref="E1" xr:uid="{4D935161-CDD3-4592-B877-3FB59C99E142}"/>
    <dataValidation type="list" allowBlank="1" showInputMessage="1" showErrorMessage="1" sqref="E3:E1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39062</v>
      </c>
      <c r="B2" s="64" t="str">
        <f>IFERROR(VLOOKUP(D2,DB!A:K,11,0),"")</f>
        <v>R3</v>
      </c>
      <c r="C2" s="18">
        <v>1</v>
      </c>
      <c r="D2" s="18" t="s">
        <v>19137</v>
      </c>
      <c r="E2" s="18" t="s">
        <v>38964</v>
      </c>
      <c r="F2" s="20">
        <v>45948.272499999999</v>
      </c>
      <c r="G2" s="21">
        <f t="shared" ref="G2:G51" ca="1" si="0">IFERROR(NOW()-F2,"-")</f>
        <v>0.14940266203484498</v>
      </c>
      <c r="H2" s="22">
        <v>45948.267291666663</v>
      </c>
      <c r="I2" s="19" t="str">
        <f>IFERROR(VLOOKUP(D2,DB!A:F,6,0),"")</f>
        <v>Generator-SG</v>
      </c>
      <c r="J2" s="18" t="str">
        <f>IFERROR(VLOOKUP(D2,DB!A:G,7,0),"")</f>
        <v>Vandalized</v>
      </c>
      <c r="K2" s="47" t="s">
        <v>39063</v>
      </c>
      <c r="L2" s="23" t="str">
        <f>IFERROR(VLOOKUP(D2,DB!A:I,9,0),"")</f>
        <v>Latis</v>
      </c>
    </row>
    <row r="3" spans="1:13" ht="15" customHeight="1">
      <c r="A3" s="19"/>
      <c r="B3" s="64" t="str">
        <f>IFERROR(VLOOKUP(D3,DB!A:K,11,0),"")</f>
        <v/>
      </c>
      <c r="C3" s="18"/>
      <c r="D3" s="64"/>
      <c r="E3" s="18"/>
      <c r="F3" s="20"/>
      <c r="G3" s="21">
        <f t="shared" ca="1" si="0"/>
        <v>45948.421902662034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45948.421902662034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45948.421902662034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45948.421902662034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45948.421902662034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45948.421902662034</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45948.421902662034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45948.421902662034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45948.421902662034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45948.421902662034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45948.421902662034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45948.421902662034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45948.421902662034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45948.421902662034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45948.421902662034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45948.421902662034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45948.421902662034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45948.421902662034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45948.421902662034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45948.421902662034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45948.421902662034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45948.421902662034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45948.421902662034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45948.421902662034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45948.421902662034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45948.421902662034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45948.421902662034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45948.421902662034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45948.421902662034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45948.421902662034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45948.421902662034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45948.421902662034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45948.421902662034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45948.421902662034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45948.421902662034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45948.421902662034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45948.421902662034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45948.421902662034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45948.421902662034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45948.421902662034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45948.421902662034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45948.421902662034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45948.421902662034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45948.421902662034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45948.421902662034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45948.421902662034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45948.421902662034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45948.421902662034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45948.421902662034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45948.421902662034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45948.421902662034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45948.421902662034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45948.421902662034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45948.421902662034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45948.421902662034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45948.421902662034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45948.421902662034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45948.421902662034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45948.421902662034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45948.421902662034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45948.421902662034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45948.421902662034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45948.421902662034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45948.421902662034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45948.421902662034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45948.421902662034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45948.421902662034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45948.421902662034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45948.421902662034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45948.421902662034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45948.421902662034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45948.421902662034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45948.421902662034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45948.421902662034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45948.421902662034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45948.421902662034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45948.421902662034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45948.421902662034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45948.421902662034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45948.421902662034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45948.421902662034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45948.421902662034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45948.421902662034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45948.421902662034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45948.421902662034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45948.421902662034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45948.421902662034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45948.421902662034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45948.421902662034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45948.421902662034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45948.421902662034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45948.421902662034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45948.421902662034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45948.421902662034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45948.421902662034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45948.421902662034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45948.421902662034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45948.421902662034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45948.421902662034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45948.421902662034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45948.421902662034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45948.421902662034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45948.421902662034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45948.421902662034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45948.421902662034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45948.421902662034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45948.421902662034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45948.421902662034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45948.421902662034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45948.421902662034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45948.421902662034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45948.421902662034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45948.421902662034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45948.421902662034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45948.421902662034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45948.421902662034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45948.421902662034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45948.421902662034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45948.421902662034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45948.421902662034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45948.421902662034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45948.421902662034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45948.421902662034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45948.421902662034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45948.421902662034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45948.421902662034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45948.421902662034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45948.421902662034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45948.421902662034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45948.421902662034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45948.421902662034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45948.421902662034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45948.421902662034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45948.421902662034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45948.421902662034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45948.421902662034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45948.421902662034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45948.421902662034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45948.421902662034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45948.421902662034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45948.421902662034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45948.421902662034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45948.421902662034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45948.421902662034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45948.421902662034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45948.421902662034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45948.421902662034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45948.421902662034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45948.421902662034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45948.421902662034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45948.421902662034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45948.421902662034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45948.421902662034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45948.421902662034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45948.421902662034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45948.421902662034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45948.421902662034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45948.421902662034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45948.421902662034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45948.421902662034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45948.421902662034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45948.421902662034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45948.421902662034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45948.421902662034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45948.421902662034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45948.421902662034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45948.421902662034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45948.421902662034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45948.421902662034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45948.421902662034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45948.421902662034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45948.421902662034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45948.421902662034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45948.421902662034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45948.421902662034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45948.421902662034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45948.421902662034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45948.421902662034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45948.421902662034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45948.421902662034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45948.421902662034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45948.421902662034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45948.421902662034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45948.421902662034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45948.421902662034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45948.421902662034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45948.421902662034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45948.421902662034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45948.421902662034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45948.421902662034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45948.421902662034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45948.421902662034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45948.421902662034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45948.421902662034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45948.421902662034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45948.421902662034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45948.421902662034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45948.421902662034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45948.421902662034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45948.421902662034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45948.421902662034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45948.421902662034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45948.421902662034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45948.421902662034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45948.421902662034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45948.421902662034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45948.421902662034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45948.421902662034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45948.421902662034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45948.421902662034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45948.421902662034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45948.421902662034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45948.421902662034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45948.421902662034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45948.421902662034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45948.421902662034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45948.421902662034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45948.421902662034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45948.421902662034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45948.421902662034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45948.421902662034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45948.421902662034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45948.421902662034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45948.421902662034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45948.421902662034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45948.421902662034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45948.421902662034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45948.421902662034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45948.421902662034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45948.421902662034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45948.421902662034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45948.421902662034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45948.421902662034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45948.421902662034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45948.421902662034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45948.421902662034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45948.421902662034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45948.421902662034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45948.421902662034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45948.421902662034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45948.421902662034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45948.421902662034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45948.421902662034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45948.421902662034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45948.421902662034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45948.421902662034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45948.421902662034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45948.421902662034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45948.421902662034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45948.421902662034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45948.421902662034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45948.421902662034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45948.421902662034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45948.421902662034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45948.421902662034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45948.421902662034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45948.421902662034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45948.421902662034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45948.421902662034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45948.421902662034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45948.421902662034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45948.421902662034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45948.421902662034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45948.421902662034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45948.421902662034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45948.421902662034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45948.421902662034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45948.421902662034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45948.421902662034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45948.421902662034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45948.421902662034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45948.421902662034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45948.421902662034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45948.421902662034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45948.421902662034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45948.421902662034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45948.421902662034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45948.421902662034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45948.421902662034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45948.421902662034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45948.421902662034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45948.421902662034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45948.421902662034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45948.421902662034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45948.421902662034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45948.421902662034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45948.421902662034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45948.421902662034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45948.421902662034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45948.421902662034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45948.421902662034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45948.421902662034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45948.421902662034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45948.421902662034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45948.421902662034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45948.421902662034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45948.421902662034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45948.421902662034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45948.421902662034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45948.421902662034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45948.421902662034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45948.421902662034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45948.421902662034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45948.421902662034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45948.421902662034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45948.421902662034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45948.421902662034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45948.421902662034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45948.421902662034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45948.421902662034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45948.421902662034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45948.421902662034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45948.421902662034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45948.421902662034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45948.421902662034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45948.421902662034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45948.421902662034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45948.421902662034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45948.421902662034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45948.421902662034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45948.421902662034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45948.421902662034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45948.421902662034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45948.421902662034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45948.421902662034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45948.421902662034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45948.421902662034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45948.421902662034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45948.421902662034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45948.421902662034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45948.421902662034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45948.421902662034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45948.421902662034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45948.421902662034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45948.421902662034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45948.421902662034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45948.421902662034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45948.421902662034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45948.421902662034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45948.421902662034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45948.421902662034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45948.421902662034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45948.421902662034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45948.421902662034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45948.421902662034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45948.421902662034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45948.421902662034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45948.421902662034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45948.421902662034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45948.421902662034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45948.421902662034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45948.421902662034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45948.421902662034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45948.421902662034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45948.421902662034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45948.421902662034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45948.421902662034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45948.421902662034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45948.421902662034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45948.421902662034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45948.421902662034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45948.421902662034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45948.421902662034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45948.421902662034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45948.421902662034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45948.421902662034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45948.421902662034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45948.421902662034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45948.421902662034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45948.421902662034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45948.421902662034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45948.421902662034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45948.421902662034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45948.421902662034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45948.421902662034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45948.421902662034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45948.421902662034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45948.421902662034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45948.421902662034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45948.421902662034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45948.421902662034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45948.421902662034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45948.421902662034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45948.421902662034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45948.421902662034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45948.421902662034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45948.421902662034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45948.421902662034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45948.421902662034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45948.421902662034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45948.421902662034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45948.421902662034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45948.421902662034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45948.421902662034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45948.421902662034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45948.421902662034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45948.421902662034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45948.421902662034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45948.421902662034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45948.421902662034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45948.421902662034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45948.421902662034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45948.421902662034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45948.421902662034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45948.421902662034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45948.421902662034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45948.421902662034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45948.421902662034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45948.421902662034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45948.421902662034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45948.421902662034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45948.421902662034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45948.421902662034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45948.421902662034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45948.421902662034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45948.421902662034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45948.421902662034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45948.421902662034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45948.421902662034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45948.421902662034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45948.421902662034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45948.421902662034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45948.421902662034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45948.421902662034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45948.421902662034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45948.421902662034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45948.421902662034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45948.421902662034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45948.421902662034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45948.421902662034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45948.421902662034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45948.421902662034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45948.421902662034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45948.421902662034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45948.421902662034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45948.421902662034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45948.421902662034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45948.421902662034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45948.421902662034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45948.421902662034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45948.421902662034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45948.421902662034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45948.421902662034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45948.421902662034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45948.421902662034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45948.421902662034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45948.421902662034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45948.421902662034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45948.421902662034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45948.421902662034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45948.421902662034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45948.421902662034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45948.421902662034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45948.421902662034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45948.421902662034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45948.421902662034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45948.421902662034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45948.421902662034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45948.421902662034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45948.421902662034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45948.421902662034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45948.421902662034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45948.421902662034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45948.421902662034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45948.421902662034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45948.421902662034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45948.421902662034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45948.421902662034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45948.421902662034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45948.421902662034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45948.421902662034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45948.421902662034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45948.421902662034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45948.421902662034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45948.421902662034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45948.421902662034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45948.421902662034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45948.421902662034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45948.421902662034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45948.421902662034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45948.421902662034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45948.421902662034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45948.421902662034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45948.421902662034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45948.421902662034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45948.421902662034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45948.421902662034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45948.421902662034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45948.421902662034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45948.421902662034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45948.421902662034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45948.421902662034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45948.421902662034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45948.421902662034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45948.421902662034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45948.421902662034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45948.421902662034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45948.421902662034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45948.421902662034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45948.421902662034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45948.421902662034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45948.421902662034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45948.421902662034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45948.421902662034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45948.421902662034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45948.421902662034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45948.421902662034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45948.421902662034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45948.421902662034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45948.421902662034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45948.421902662034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45948.421902662034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45948.421902662034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45948.421902662034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45948.421902662034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45948.421902662034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45948.421902662034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45948.421902662034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45948.421902662034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45948.421902662034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45948.421902662034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45948.421902662034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45948.421902662034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45948.421902662034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45948.421902662034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45948.421902662034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45948.421902662034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45948.421902662034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45948.421902662034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45948.421902662034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45948.421902662034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45948.421902662034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45948.421902662034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45948.421902662034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45948.421902662034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45948.421902662034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45948.421902662034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45948.421902662034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45948.421902662034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45948.421902662034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45948.421902662034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45948.421902662034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45948.421902662034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45948.421902662034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45948.421902662034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45948.421902662034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45948.421902662034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45948.421902662034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45948.421902662034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45948.421902662034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45948.421902662034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45948.421902662034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45948.421902662034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45948.421902662034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45948.421902662034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45948.421902662034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45948.421902662034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45948.421902662034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45948.421902662034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45948.421902662034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45948.421902662034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45948.421902662034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45948.421902662034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45948.421902662034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45948.421902662034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45948.421902662034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45948.421902662034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45948.421902662034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45948.421902662034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45948.421902662034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45948.421902662034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45948.421902662034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45948.421902662034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45948.421902662034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45948.421902662034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45948.421902662034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45948.421902662034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45948.421902662034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45948.421902662034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45948.421902662034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45948.421902662034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45948.421902662034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45948.421902662034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45948.421902662034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45948.421902662034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45948.421902662034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45948.421902662034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45948.421902662034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45948.421902662034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45948.421902662034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45948.421902662034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45948.421902662034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45948.421902662034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45948.421902662034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45948.421902662034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45948.421902662034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45948.421902662034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45948.421902662034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45948.421902662034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45948.421902662034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45948.421902662034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45948.421902662034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45948.421902662034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45948.421902662034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45948.421902662034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45948.421902662034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45948.421902662034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45948.421902662034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45948.421902662034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45948.421902662034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45948.421902662034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45948.421902662034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45948.421902662034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45948.421902662034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45948.421902662034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45948.421902662034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45948.421902662034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45948.421902662034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45948.421902662034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45948.421902662034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45948.421902662034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45948.421902662034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45948.421902662034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45948.421902662034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45948.421902662034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45948.421902662034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45948.421902662034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45948.421902662034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45948.421902662034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45948.421902662034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45948.421902662034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45948.421902662034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45948.421902662034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45948.421902662034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45948.421902662034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45948.421902662034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45948.421902662034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45948.421902662034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45948.421902662034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45948.421902662034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45948.421902662034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45948.421902662034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45948.421902662034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45948.421902662034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45948.421902662034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45948.421902662034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45948.421902662034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45948.421902662034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45948.421902662034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45948.421902662034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45948.421902662034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45948.421902662034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45948.421902662034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45948.421902662034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45948.421902662034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45948.421902662034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45948.421902662034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45948.421902662034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45948.421902662034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45948.421902662034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45948.421902662034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45948.421902662034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45948.421902662034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45948.421902662034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45948.421902662034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45948.421902662034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45948.421902662034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45948.421902662034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45948.421902662034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45948.421902662034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45948.421902662034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45948.421902662034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45948.421902662034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45948.421902662034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45948.421902662034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45948.421902662034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45948.421902662034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45948.421902662034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45948.421902662034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45948.421902662034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45948.421902662034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45948.421902662034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45948.421902662034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45948.421902662034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45948.421902662034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45948.421902662034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45948.421902662034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45948.421902662034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45948.421902662034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45948.421902662034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45948.421902662034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45948.421902662034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45948.421902662034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45948.421902662034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45948.421902662034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45948.421902662034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45948.421902662034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45948.421902662034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45948.421902662034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45948.421902662034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45948.421902662034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45948.421902662034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45948.421902662034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45948.421902662034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45948.421902662034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45948.421902662034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45948.421902662034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45948.421902662034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45948.421902662034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45948.421902662034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45948.421902662034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45948.421902662034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45948.421902662034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45948.421902662034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45948.421902662034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45948.421902662034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45948.421902662034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45948.421902662034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45948.421902662034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45948.421902662034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45948.421902662034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45948.421902662034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45948.421902662034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45948.421902662034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45948.421902662034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45948.421902662034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45948.421902662034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45948.421902662034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45948.421902662034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45948.421902662034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45948.421902662034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45948.421902662034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45948.421902662034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45948.421902662034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45948.421902662034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45948.421902662034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45948.421902662034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45948.421902662034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45948.421902662034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45948.421902662034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45948.421902662034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45948.421902662034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45948.421902662034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45948.421902662034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45948.421902662034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45948.421902662034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45948.421902662034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45948.421902662034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45948.421902662034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45948.421902662034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45948.421902662034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45948.421902662034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45948.421902662034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45948.421902662034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45948.421902662034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45948.421902662034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45948.421902662034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45948.421902662034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45948.421902662034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45948.421902662034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45948.421902662034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45948.421902662034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45948.421902662034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45948.421902662034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45948.421902662034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45948.421902662034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45948.421902662034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45948.421902662034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45948.421902662034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45948.421902662034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45948.421902662034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45948.421902662034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45948.421902662034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45948.421902662034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45948.421902662034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45948.421902662034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45948.421902662034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45948.421902662034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45948.421902662034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45948.421902662034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45948.421902662034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45948.421902662034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45948.421902662034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45948.421902662034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45948.421902662034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45948.421902662034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45948.421902662034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45948.421902662034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45948.421902662034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45948.421902662034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45948.421902662034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45948.421902662034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45948.421902662034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45948.421902662034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45948.421902662034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45948.421902662034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45948.421902662034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45948.421902662034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45948.421902662034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45948.421902662034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45948.421902662034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45948.421902662034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45948.421902662034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45948.421902662034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45948.421902662034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45948.421902662034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45948.421902662034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45948.421902662034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45948.421902662034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45948.421902662034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45948.421902662034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45948.421902662034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45948.421902662034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45948.421902662034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45948.421902662034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45948.421902662034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45948.421902662034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45948.421902662034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45948.421902662034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45948.421902662034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45948.421902662034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45948.421902662034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45948.421902662034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45948.421902662034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45948.421902662034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45948.421902662034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45948.421902662034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45948.421902662034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45948.421902662034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45948.421902662034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45948.421902662034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45948.421902662034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45948.421902662034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45948.421902662034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45948.421902662034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45948.421902662034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45948.421902662034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45948.421902662034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45948.421902662034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45948.421902662034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45948.421902662034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45948.421902662034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45948.421902662034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45948.421902662034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45948.421902662034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45948.421902662034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45948.421902662034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45948.421902662034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45948.421902662034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45948.421902662034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45948.421902662034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45948.421902662034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45948.421902662034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45948.421902662034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45948.421902662034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45948.421902662034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45948.421902662034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45948.421902662034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45948.421902662034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45948.421902662034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45948.421902662034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45948.421902662034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45948.421902662034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45948.421902662034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45948.421902662034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45948.421902662034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45948.421902662034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45948.421902662034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45948.421902662034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45948.421902662034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45948.421902662034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45948.421902662034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45948.421902662034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45948.421902662034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45948.421902662034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45948.421902662034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45948.421902662034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45948.421902662034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45948.421902662034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45948.421902662034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45948.421902662034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45948.421902662034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45948.421902662034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45948.421902662034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45948.421902662034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45948.421902662034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45948.421902662034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45948.421902662034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45948.421902662034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45948.421902662034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45948.421902662034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45948.421902662034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45948.421902662034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45948.421902662034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45948.421902662034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45948.421902662034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45948.421902662034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45948.421902662034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45948.421902662034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45948.421902662034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45948.421902662034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45948.421902662034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45948.421902662034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45948.421902662034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45948.421902662034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45948.421902662034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45948.421902662034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45948.421902662034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45948.421902662034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45948.421902662034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45948.421902662034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45948.421902662034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45948.421902662034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45948.421902662034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45948.421902662034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45948.421902662034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45948.421902662034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45948.421902662034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45948.421902662034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45948.421902662034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45948.421902662034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45948.421902662034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45948.421902662034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45948.421902662034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45948.421902662034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45948.421902662034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45948.421902662034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45948.421902662034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45948.421902662034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45948.421902662034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45948.421902662034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45948.421902662034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45948.421902662034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45948.421902662034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45948.421902662034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45948.421902662034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45948.421902662034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45948.421902662034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45948.421902662034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45948.421902662034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45948.421902662034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45948.421902662034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45948.421902662034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45948.421902662034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45948.421902662034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45948.421902662034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45948.421902662034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45948.421902662034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45948.421902662034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45948.421902662034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45948.421902662034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45948.421902662034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45948.421902662034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45948.421902662034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45948.421902662034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45948.421902662034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45948.421902662034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45948.421902662034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45948.421902662034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45948.421902662034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45948.421902662034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45948.421902662034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45948.421902662034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45948.421902662034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45948.421902662034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45948.421902662034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45948.421902662034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45948.421902662034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45948.421902662034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45948.421902662034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45948.421902662034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45948.421902662034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45948.421902662034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45948.421902662034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45948.421902662034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45948.421902662034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45948.421902662034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45948.421902662034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45948.421902662034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45948.421902662034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45948.421902662034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45948.421902662034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45948.421902662034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45948.421902662034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45948.421902662034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45948.421902662034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45948.421902662034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45948.421902662034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45948.421902662034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45948.421902662034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45948.421902662034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45948.421902662034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45948.421902662034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45948.421902662034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45948.421902662034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45948.421902662034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45948.421902662034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45948.421902662034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45948.421902662034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45948.421902662034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45948.421902662034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45948.421902662034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45948.421902662034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45948.421902662034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45948.421902662034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45948.421902662034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45948.421902662034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45948.421902662034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45948.421902662034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45948.421902662034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45948.421902662034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45948.421902662034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45948.421902662034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45948.421902662034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45948.421902662034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45948.421902662034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45948.421902662034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45948.421902662034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45948.421902662034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45948.421902662034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45948.421902662034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45948.421902662034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45948.421902662034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45948.421902662034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45948.421902662034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45948.421902662034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45948.421902662034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45948.421902662034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45948.421902662034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45948.421902662034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45948.421902662034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45948.421902662034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45948.421902662034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45948.421902662034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45948.421902662034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45948.421902662034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45948.421902662034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45948.421902662034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45948.421902662034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45948.421902662034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45948.421902662034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45948.421902662034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45948.421902662034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45948.421902662034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45948.421902662034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45948.421902662034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45948.421902662034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45948.421902662034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45948.421902662034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45948.421902662034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45948.421902662034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45948.421902662034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45948.421902662034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45948.421902662034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45948.421902662034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45948.421902662034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45948.421902662034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45948.421902662034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45948.421902662034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45948.421902662034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45948.421902662034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45948.421902662034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45948.421902662034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45948.421902662034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45948.421902662034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45948.421902662034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45948.421902662034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45948.421902662034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45948.421902662034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45948.421902662034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45948.421902662034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45948.421902662034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45948.421902662034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45948.421902662034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45948.421902662034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45948.421902662034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45948.421902662034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45948.421902662034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45948.421902662034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45948.421902662034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45948.421902662034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45948.421902662034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45948.421902662034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45948.421902662034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45948.421902662034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45948.421902662034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45948.421902662034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45948.421902662034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45948.421902662034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45948.421902662034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45948.421902662034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45948.421902662034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45948.421902662034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45948.421902662034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45948.421902662034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45948.421902662034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45948.421902662034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45948.421902662034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45948.421902662034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45948.421902662034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45948.421902662034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45948.421902662034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45948.421902662034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45948.421902662034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45948.421902662034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45948.421902662034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45948.421902662034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45948.421902662034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45948.421902662034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45948.421902662034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45948.421902662034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45948.421902662034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45948.421902662034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45948.421902662034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45948.421902662034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45948.421902662034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45948.421902662034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45948.421902662034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45948.421902662034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45948.421902662034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45948.421902662034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45948.421902662034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45948.421902662034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45948.421902662034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45948.421902662034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45948.421902662034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45948.421902662034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45948.421902662034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45948.421902662034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45948.421902662034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45948.421902662034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45948.421902662034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45948.421902662034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45948.421902662034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45948.421902662034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45948.421902662034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45948.421902662034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45948.421902662034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45948.421902662034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45948.421902662034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45948.421902662034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45948.421902662034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45948.421902662034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45948.421902662034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45948.421902662034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45948.421902662034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45948.421902662034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45948.421902662034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45948.421902662034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45948.421902662034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45948.421902662034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45948.421902662034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39064</v>
      </c>
      <c r="B2" s="99" t="str">
        <f>IFERROR(VLOOKUP(D2,DB!A:K,11,0),"")</f>
        <v>R4</v>
      </c>
      <c r="C2" s="100">
        <v>1</v>
      </c>
      <c r="D2" s="96" t="s">
        <v>35082</v>
      </c>
      <c r="E2" s="101" t="s">
        <v>38964</v>
      </c>
      <c r="F2" s="102">
        <v>45703.480717592596</v>
      </c>
      <c r="G2" s="103">
        <f ca="1">IFERROR(NOW()-F2,"")</f>
        <v>244.94118506943778</v>
      </c>
      <c r="H2" s="102">
        <v>45703.474768518521</v>
      </c>
      <c r="I2" s="99" t="str">
        <f>IFERROR(VLOOKUP(D2,DB!A:F,6,0),"")</f>
        <v>SCECO</v>
      </c>
      <c r="J2" s="99" t="str">
        <f>IFERROR(VLOOKUP(D2,DB!A:G,7,0),"")</f>
        <v>Dead</v>
      </c>
      <c r="K2" s="104" t="s">
        <v>39065</v>
      </c>
      <c r="L2" s="96" t="str">
        <f>IFERROR(VLOOKUP(D2,DB!A:I,9,0),"")</f>
        <v>Latis</v>
      </c>
    </row>
    <row r="3" spans="1:16" ht="15" customHeight="1">
      <c r="A3" s="124" t="s">
        <v>39066</v>
      </c>
      <c r="B3" s="124" t="str">
        <f>IFERROR(VLOOKUP(D3,DB!A:K,11,0),"")</f>
        <v>R4</v>
      </c>
      <c r="C3" s="125">
        <v>2</v>
      </c>
      <c r="D3" s="126" t="s">
        <v>28178</v>
      </c>
      <c r="E3" s="101" t="s">
        <v>38964</v>
      </c>
      <c r="F3" s="128">
        <v>45947.495092592595</v>
      </c>
      <c r="G3" s="129">
        <f ca="1">IFERROR(NOW()-F3,"")</f>
        <v>0.92681006943894317</v>
      </c>
      <c r="H3" s="128">
        <v>45947.457812499997</v>
      </c>
      <c r="I3" s="124" t="str">
        <f>IFERROR(VLOOKUP(D3,DB!A:F,6,0),"")</f>
        <v>SCECO</v>
      </c>
      <c r="J3" s="124" t="str">
        <f>IFERROR(VLOOKUP(D3,DB!A:G,7,0),"")</f>
        <v>Dead</v>
      </c>
      <c r="K3" s="130" t="s">
        <v>39067</v>
      </c>
      <c r="L3" s="126" t="str">
        <f>IFERROR(VLOOKUP(D3,DB!A:I,9,0),"")</f>
        <v>Latis</v>
      </c>
    </row>
    <row r="4" spans="1:16" ht="15" customHeight="1">
      <c r="A4" s="124"/>
      <c r="B4" s="124" t="str">
        <f>IFERROR(VLOOKUP(D4,DB!A:K,11,0),"")</f>
        <v/>
      </c>
      <c r="C4" s="125"/>
      <c r="D4" s="96"/>
      <c r="E4" s="101"/>
      <c r="F4" s="128"/>
      <c r="G4" s="129">
        <f ca="1">IFERROR(NOW()-F4,"")</f>
        <v>45948.421902662034</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45948.421902662034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45948.421902662034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45948.421902662034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45948.421902662034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45948.421902662034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45948.421902662034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45948.421902662034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45948.421902662034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45948.421902662034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45948.421902662034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45948.421902662034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45948.421902662034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45948.421902662034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45948.421902662034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45948.421902662034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45948.421902662034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45948.421902662034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45948.421902662034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45948.421902662034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45948.421902662034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45948.421902662034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45948.421902662034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45948.421902662034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45948.421902662034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45948.421902662034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45948.421902662034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45948.421902662034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45948.421902662034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45948.421902662034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45948.421902662034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45948.421902662034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45948.421902662034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45948.421902662034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45948.421902662034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45948.421902662034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45948.421902662034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45948.421902662034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45948.421902662034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45948.421902662034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45948.421902662034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45948.421902662034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45948.421902662034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45948.421902662034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45948.421902662034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45948.421902662034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45948.421902662034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45948.421902662034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45948.421902662034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45948.421902662034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45948.421902662034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45948.421902662034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45948.421902662034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45948.421902662034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45948.421902662034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45948.421902662034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45948.421902662034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45948.421902662034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45948.421902662034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45948.421902662034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45948.421902662034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45948.421902662034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45948.421902662034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45948.421902662034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45948.421902662034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45948.421902662034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45948.421902662034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45948.421902662034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45948.421902662034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45948.421902662034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45948.421902662034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45948.421902662034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45948.421902662034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45948.421902662034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45948.421902662034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45948.421902662034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45948.421902662034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45948.421902662034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45948.421902662034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45948.421902662034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45948.421902662034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45948.421902662034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45948.421902662034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45948.421902662034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45948.421902662034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45948.421902662034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45948.421902662034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45948.421902662034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45948.421902662034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45948.421902662034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45948.421902662034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45948.421902662034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45948.421902662034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45948.421902662034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45948.421902662034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45948.421902662034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45948.421902662034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45948.421902662034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45948.421902662034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45948.421902662034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45948.421902662034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45948.421902662034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45948.421902662034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45948.421902662034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45948.421902662034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45948.421902662034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45948.421902662034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45948.421902662034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45948.421902662034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45948.421902662034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45948.421902662034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45948.421902662034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45948.421902662034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45948.421902662034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45948.421902662034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45948.421902662034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45948.421902662034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45948.421902662034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45948.421902662034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45948.421902662034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45948.421902662034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45948.421902662034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45948.421902662034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45948.421902662034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45948.421902662034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45948.421902662034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45948.421902662034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45948.421902662034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45948.421902662034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45948.421902662034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45948.421902662034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45948.421902662034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45948.421902662034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45948.421902662034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45948.421902662034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45948.421902662034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45948.421902662034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45948.421902662034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45948.421902662034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45948.421902662034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45948.421902662034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45948.421902662034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45948.421902662034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45948.421902662034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45948.421902662034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45948.421902662034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45948.421902662034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45948.421902662034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45948.421902662034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45948.421902662034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45948.421902662034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45948.421902662034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45948.421902662034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45948.421902662034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45948.421902662034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45948.421902662034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45948.421902662034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45948.421902662034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45948.421902662034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45948.421902662034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45948.421902662034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45948.421902662034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45948.421902662034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45948.421902662034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45948.421902662034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45948.421902662034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45948.421902662034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45948.421902662034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45948.421902662034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45948.421902662034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45948.421902662034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45948.421902662034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45948.421902662034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45948.421902662034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45948.421902662034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45948.421902662034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45948.421902662034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45948.421902662034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45948.421902662034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45948.421902662034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45948.421902662034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45948.421902662034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45948.421902662034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45948.421902662034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45948.421902662034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45948.421902662034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45948.421902662034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45948.421902662034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45948.421902662034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45948.421902662034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45948.421902662034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45948.421902662034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45948.421902662034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45948.421902662034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45948.421902662034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45948.421902662034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45948.421902662034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45948.421902662034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45948.421902662034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45948.421902662034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45948.421902662034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45948.421902662034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45948.421902662034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45948.421902662034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45948.421902662034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45948.421902662034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45948.421902662034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45948.421902662034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45948.421902662034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45948.421902662034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45948.421902662034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45948.421902662034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45948.421902662034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45948.421902662034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45948.421902662034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45948.421902662034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45948.421902662034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45948.421902662034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45948.421902662034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45948.421902662034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45948.421902662034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45948.421902662034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45948.421902662034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45948.421902662034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45948.421902662034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45948.421902662034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45948.421902662034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45948.421902662034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45948.421902662034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45948.421902662034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45948.421902662034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45948.421902662034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45948.421902662034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45948.421902662034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45948.421902662034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45948.421902662034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45948.421902662034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45948.421902662034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45948.421902662034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45948.421902662034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45948.421902662034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45948.421902662034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45948.421902662034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45948.421902662034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45948.421902662034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45948.421902662034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45948.421902662034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45948.421902662034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45948.421902662034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45948.421902662034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45948.421902662034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45948.421902662034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45948.421902662034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45948.421902662034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45948.421902662034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45948.421902662034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45948.421902662034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45948.421902662034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45948.421902662034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45948.421902662034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45948.421902662034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45948.421902662034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45948.421902662034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45948.421902662034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45948.421902662034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45948.421902662034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45948.421902662034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45948.421902662034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45948.421902662034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45948.421902662034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45948.421902662034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45948.421902662034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45948.421902662034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45948.421902662034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45948.421902662034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45948.421902662034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45948.421902662034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45948.421902662034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45948.421902662034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45948.421902662034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45948.421902662034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45948.421902662034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45948.421902662034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45948.421902662034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45948.421902662034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45948.421902662034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45948.421902662034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45948.421902662034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45948.421902662034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45948.421902662034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45948.421902662034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45948.421902662034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45948.421902662034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45948.421902662034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45948.421902662034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45948.421902662034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45948.421902662034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45948.421902662034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45948.421902662034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45948.421902662034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45948.421902662034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45948.421902662034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45948.421902662034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45948.421902662034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45948.421902662034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45948.421902662034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45948.421902662034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45948.421902662034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45948.421902662034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45948.421902662034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45948.421902662034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45948.421902662034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45948.421902662034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45948.421902662034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45948.421902662034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45948.421902662034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45948.421902662034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45948.421902662034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45948.421902662034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45948.421902662034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45948.421902662034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45948.421902662034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45948.421902662034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45948.421902662034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45948.421902662034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45948.421902662034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45948.421902662034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45948.421902662034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45948.421902662034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45948.421902662034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45948.421902662034</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45948.421902662034</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tabSelected="1" workbookViewId="0">
      <selection activeCell="K19" sqref="K1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56.589842476845661</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39049</v>
      </c>
      <c r="F3" s="38">
        <v>45926.188877314817</v>
      </c>
      <c r="G3" s="154">
        <f t="shared" ref="G3" ca="1" si="0">IFERROR(NOW()-F3,"")</f>
        <v>22.233025347217335</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3.6503285879589384</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39049</v>
      </c>
      <c r="F5" s="38">
        <v>45947.497812499998</v>
      </c>
      <c r="G5" s="39">
        <f t="shared" ref="G5:G10" ca="1" si="2">IFERROR(NOW()-F5,"")</f>
        <v>0.92409016203600913</v>
      </c>
      <c r="H5" s="38">
        <v>45947.491562499999</v>
      </c>
      <c r="I5" s="37" t="str">
        <f>IFERROR(VLOOKUP(D5,DB!A:F,6,0),"")</f>
        <v>SCECO</v>
      </c>
      <c r="J5" s="37" t="str">
        <f>IFERROR(VLOOKUP(D5,DB!A:G,7,0),"")</f>
        <v>Dead</v>
      </c>
      <c r="K5" s="37" t="s">
        <v>39075</v>
      </c>
      <c r="L5" s="37" t="str">
        <f>IFERROR(VLOOKUP(D5,DB!A:I,9,0),"")</f>
        <v>Latis</v>
      </c>
    </row>
    <row r="6" spans="1:13" ht="15">
      <c r="A6" s="37"/>
      <c r="B6" s="37" t="str">
        <f>IFERROR(VLOOKUP(D6,DB!A:K,11,0),"")</f>
        <v/>
      </c>
      <c r="C6" s="37"/>
      <c r="D6" s="37"/>
      <c r="E6" s="37"/>
      <c r="F6" s="38"/>
      <c r="G6" s="39">
        <f t="shared" ca="1" si="2"/>
        <v>45948.421902662034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45948.421902662034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45948.421902662034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45948.421902662034</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45948.421902662034</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45948.421902662034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45948.421902662034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45948.421902662034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45948.421902662034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45948.421902662034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45948.421902662034</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45948.421902662034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45948.421902662034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45948.421902662034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45948.421902662034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45948.421902662034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45948.421902662034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45948.421902662034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45948.421902662034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45948.421902662034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45948.421902662034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45948.421902662034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45948.421902662034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45948.421902662034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45948.421902662034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45948.421902662034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45948.421902662034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45948.421902662034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45948.421902662034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45948.421902662034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45948.421902662034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45948.421902662034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45948.421902662034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45948.421902662034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45948.421902662034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45948.421902662034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45948.421902662034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45948.421902662034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45948.421902662034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45948.421902662034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45948.421902662034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45948.421902662034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45948.421902662034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45948.421902662034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45948.421902662034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45948.421902662034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45948.421902662034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45948.421902662034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45948.421902662034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45948.421902662034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45948.421902662034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45948.421902662034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45948.421902662034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45948.421902662034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45948.421902662034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45948.421902662034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45948.421902662034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45948.421902662034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45948.421902662034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45948.421902662034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45948.421902662034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45948.421902662034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45948.421902662034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45948.421902662034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45948.421902662034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45948.421902662034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45948.421902662034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45948.421902662034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45948.421902662034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45948.421902662034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45948.421902662034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45948.421902662034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45948.421902662034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45948.421902662034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45948.421902662034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45948.421902662034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45948.421902662034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45948.421902662034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45948.421902662034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45948.421902662034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45948.421902662034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45948.421902662034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45948.421902662034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45948.421902662034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45948.421902662034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45948.421902662034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45948.421902662034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45948.421902662034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45948.421902662034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45948.421902662034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45948.421902662034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45948.421902662034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45948.421902662034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45948.421902662034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45948.421902662034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45948.421902662034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45948.421902662034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45948.421902662034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45948.421902662034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45948.421902662034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45948.421902662034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45948.421902662034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45948.421902662034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45948.421902662034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45948.421902662034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45948.421902662034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45948.421902662034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45948.421902662034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45948.421902662034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45948.421902662034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45948.421902662034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45948.421902662034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45948.421902662034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45948.421902662034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45948.421902662034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45948.421902662034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45948.421902662034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45948.421902662034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45948.421902662034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45948.421902662034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45948.421902662034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45948.421902662034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45948.421902662034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45948.421902662034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45948.421902662034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45948.421902662034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45948.421902662034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45948.421902662034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45948.421902662034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45948.421902662034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45948.421902662034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45948.421902662034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45948.421902662034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45948.421902662034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45948.421902662034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45948.421902662034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45948.421902662034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45948.421902662034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45948.421902662034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45948.421902662034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45948.421902662034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45948.421902662034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45948.421902662034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45948.421902662034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45948.421902662034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45948.421902662034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45948.421902662034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45948.421902662034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45948.421902662034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45948.421902662034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45948.421902662034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45948.421902662034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45948.421902662034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45948.421902662034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45948.421902662034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45948.421902662034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45948.421902662034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45948.421902662034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45948.421902662034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45948.421902662034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45948.421902662034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45948.421902662034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45948.421902662034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45948.421902662034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45948.421902662034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45948.421902662034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45948.421902662034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45948.421902662034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45948.421902662034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45948.421902662034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45948.421902662034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45948.421902662034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45948.421902662034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45948.421902662034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45948.421902662034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45948.421902662034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45948.421902662034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45948.421902662034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45948.421902662034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45948.421902662034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45948.421902662034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45948.421902662034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45948.421902662034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45948.421902662034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45948.421902662034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45948.421902662034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45948.421902662034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45948.421902662034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45948.421902662034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45948.421902662034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45948.421902662034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45948.421902662034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45948.421902662034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45948.421902662034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45948.421902662034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45948.421902662034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45948.421902662034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45948.421902662034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45948.421902662034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45948.421902662034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45948.421902662034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45948.421902662034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45948.421902662034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45948.421902662034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45948.421902662034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45948.421902662034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45948.421902662034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45948.421902662034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45948.421902662034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45948.421902662034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45948.421902662034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45948.421902662034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45948.421902662034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45948.421902662034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45948.421902662034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45948.421902662034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45948.421902662034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45948.421902662034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45948.421902662034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45948.421902662034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45948.421902662034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45948.421902662034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45948.421902662034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45948.421902662034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45948.421902662034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45948.421902662034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45948.421902662034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45948.421902662034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45948.421902662034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45948.421902662034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45948.421902662034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45948.421902662034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45948.421902662034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45948.421902662034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45948.421902662034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45948.421902662034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45948.421902662034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45948.421902662034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45948.421902662034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45948.421902662034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45948.421902662034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45948.421902662034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45948.421902662034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45948.421902662034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45948.421902662034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45948.421902662034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45948.421902662034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45948.421902662034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45948.421902662034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45948.421902662034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45948.421902662034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45948.421902662034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45948.421902662034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45948.421902662034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45948.421902662034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45948.421902662034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45948.421902662034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45948.421902662034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45948.421902662034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45948.421902662034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45948.421902662034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45948.421902662034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45948.421902662034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45948.421902662034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45948.421902662034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45948.421902662034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45948.421902662034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45948.421902662034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45948.421902662034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45948.421902662034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45948.421902662034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45948.421902662034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45948.421902662034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45948.421902662034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45948.421902662034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45948.421902662034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45948.421902662034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45948.421902662034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45948.421902662034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45948.421902662034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45948.421902662034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45948.421902662034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45948.421902662034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45948.421902662034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45948.421902662034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45948.421902662034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45948.421902662034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45948.421902662034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45948.421902662034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45948.421902662034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45948.421902662034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45948.421902662034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45948.421902662034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45948.421902662034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45948.421902662034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45948.421902662034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45948.421902662034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45948.421902662034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45948.421902662034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45948.421902662034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45948.421902662034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45948.421902662034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45948.421902662034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45948.421902662034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45948.421902662034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45948.421902662034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45948.421902662034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45948.421902662034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45948.421902662034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45948.421902662034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45948.421902662034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45948.421902662034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45948.421902662034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45948.421902662034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45948.421902662034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45948.421902662034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45948.421902662034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45948.421902662034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45948.421902662034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45948.421902662034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45948.421902662034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45948.421902662034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45948.421902662034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45948.421902662034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45948.421902662034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45948.421902662034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45948.421902662034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45948.421902662034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45948.421902662034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45948.421902662034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45948.421902662034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45948.421902662034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45948.421902662034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45948.421902662034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45948.421902662034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45948.421902662034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45948.421902662034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45948.421902662034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45948.421902662034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45948.421902662034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45948.421902662034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45948.421902662034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45948.421902662034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45948.421902662034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45948.421902662034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45948.421902662034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45948.421902662034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45948.421902662034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45948.421902662034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45948.421902662034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45948.421902662034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45948.421902662034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45948.421902662034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45948.421902662034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45948.421902662034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45948.421902662034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45948.421902662034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45948.421902662034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45948.421902662034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45948.421902662034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45948.421902662034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45948.421902662034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45948.421902662034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45948.421902662034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45948.421902662034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45948.421902662034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45948.421902662034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45948.421902662034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45948.421902662034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45948.421902662034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45948.421902662034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45948.421902662034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45948.421902662034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45948.421902662034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45948.421902662034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45948.421902662034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45948.421902662034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45948.421902662034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45948.421902662034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45948.421902662034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45948.421902662034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45948.421902662034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45948.421902662034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45948.421902662034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45948.421902662034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45948.421902662034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45948.421902662034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45948.421902662034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45948.421902662034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45948.421902662034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45948.421902662034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45948.421902662034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45948.421902662034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45948.421902662034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45948.421902662034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45948.421902662034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45948.421902662034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45948.421902662034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45948.421902662034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45948.421902662034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45948.421902662034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45948.421902662034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45948.421902662034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45948.421902662034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45948.421902662034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45948.421902662034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45948.421902662034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45948.421902662034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45948.421902662034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45948.421902662034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45948.421902662034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45948.421902662034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45948.421902662034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45948.421902662034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45948.421902662034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45948.421902662034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45948.421902662034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45948.421902662034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45948.421902662034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45948.421902662034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45948.421902662034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45948.421902662034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45948.421902662034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45948.421902662034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45948.421902662034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45948.421902662034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45948.421902662034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45948.421902662034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45948.421902662034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45948.421902662034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45948.421902662034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45948.421902662034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45948.421902662034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45948.421902662034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45948.421902662034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45948.421902662034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45948.421902662034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45948.421902662034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45948.421902662034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45948.421902662034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45948.421902662034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45948.421902662034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45948.421902662034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45948.421902662034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45948.421902662034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45948.421902662034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45948.421902662034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45948.421902662034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45948.421902662034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45948.421902662034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45948.421902662034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45948.421902662034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45948.421902662034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45948.421902662034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45948.421902662034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45948.421902662034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45948.421902662034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45948.421902662034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45948.421902662034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45948.421902662034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45948.421902662034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45948.421902662034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45948.421902662034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45948.421902662034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45948.421902662034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45948.421902662034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45948.421902662034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45948.421902662034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45948.421902662034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45948.421902662034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45948.421902662034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45948.421902662034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45948.421902662034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45948.421902662034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45948.421902662034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45948.421902662034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45948.421902662034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45948.421902662034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45948.421902662034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45948.421902662034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45948.421902662034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45948.421902662034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45948.421902662034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45948.421902662034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45948.421902662034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45948.421902662034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45948.421902662034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45948.421902662034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45948.421902662034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45948.421902662034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45948.421902662034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45948.421902662034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45948.421902662034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45948.421902662034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45948.421902662034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45948.421902662034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45948.421902662034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45948.421902662034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45948.421902662034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45948.421902662034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45948.421902662034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45948.421902662034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45948.421902662034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45948.421902662034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45948.421902662034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45948.421902662034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45948.421902662034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45948.421902662034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45948.421902662034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45948.421902662034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45948.421902662034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45948.421902662034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45948.421902662034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45948.421902662034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45948.421902662034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45948.421902662034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45948.421902662034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45948.421902662034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45948.421902662034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45948.421902662034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45948.421902662034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45948.421902662034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45948.421902662034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45948.421902662034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45948.421902662034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45948.421902662034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45948.421902662034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45948.421902662034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45948.421902662034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45948.421902662034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45948.421902662034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45948.421902662034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45948.421902662034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45948.421902662034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45948.421902662034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45948.421902662034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45948.421902662034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45948.421902662034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45948.421902662034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45948.421902662034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45948.421902662034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45948.421902662034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45948.421902662034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45948.421902662034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45948.421902662034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45948.421902662034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45948.421902662034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45948.421902662034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45948.421902662034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45948.421902662034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45948.421902662034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45948.421902662034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45948.421902662034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45948.421902662034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45948.421902662034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45948.421902662034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45948.421902662034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45948.421902662034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45948.421902662034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45948.421902662034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45948.421902662034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45948.421902662034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45948.421902662034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45948.421902662034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45948.421902662034</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21.649055439811491</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8.8928401620360091</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39077</v>
      </c>
      <c r="F4" s="149">
        <v>45948.076863425929</v>
      </c>
      <c r="G4" s="148">
        <f ca="1">IFERROR(NOW()-F4,"-")</f>
        <v>0.34503923610463971</v>
      </c>
      <c r="H4" s="149">
        <v>45948.058831018519</v>
      </c>
      <c r="I4" s="145" t="str">
        <f>IFERROR(VLOOKUP(D4,DB!A:F,6,0),"")</f>
        <v>SCECO</v>
      </c>
      <c r="J4" s="145" t="str">
        <f>IFERROR(VLOOKUP(D4,DB!A:G,7,0),"")</f>
        <v>Dead+No BB Design</v>
      </c>
      <c r="K4" s="145" t="s">
        <v>39082</v>
      </c>
      <c r="L4" s="145" t="str">
        <f>IFERROR(VLOOKUP(D4,DB!A:I,9,0),"")</f>
        <v>Latis</v>
      </c>
    </row>
    <row r="5" spans="1:16383" ht="31.5" customHeight="1">
      <c r="A5" s="145" t="s">
        <v>39083</v>
      </c>
      <c r="B5" s="145" t="str">
        <f>IFERROR(VLOOKUP(D5,DB!A:K,11,0),"")</f>
        <v>R6</v>
      </c>
      <c r="C5" s="145">
        <v>1</v>
      </c>
      <c r="D5" s="145" t="s">
        <v>32747</v>
      </c>
      <c r="E5" s="145" t="s">
        <v>39077</v>
      </c>
      <c r="F5" s="149">
        <v>45948.159444444442</v>
      </c>
      <c r="G5" s="148">
        <f ca="1">IFERROR(NOW()-F5,"-")</f>
        <v>0.26245821759221144</v>
      </c>
      <c r="H5" s="149">
        <v>45948.092499999999</v>
      </c>
      <c r="I5" s="145" t="str">
        <f>IFERROR(VLOOKUP(D5,DB!A:F,6,0),"")</f>
        <v>SCECO</v>
      </c>
      <c r="J5" s="145" t="str">
        <f>IFERROR(VLOOKUP(D5,DB!A:G,7,0),"")</f>
        <v>In progress</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39084</v>
      </c>
      <c r="B6" s="145" t="str">
        <f>IFERROR(VLOOKUP(D6,DB!A:K,11,0),"")</f>
        <v>R6</v>
      </c>
      <c r="C6" s="145">
        <v>1</v>
      </c>
      <c r="D6" s="145" t="s">
        <v>33255</v>
      </c>
      <c r="E6" s="145" t="s">
        <v>39077</v>
      </c>
      <c r="F6" s="149">
        <v>45948.216736111113</v>
      </c>
      <c r="G6" s="148">
        <f ca="1">IFERROR(NOW()-F6,"-")</f>
        <v>0.20516655092069414</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45948.421902662034</v>
      </c>
      <c r="H7" s="110"/>
      <c r="I7" s="106" t="str">
        <f>IFERROR(VLOOKUP(D7,DB!A:F,6,0),"")</f>
        <v/>
      </c>
      <c r="J7" s="105" t="str">
        <f>IFERROR(VLOOKUP(D7,DB!A:G,7,0),"")</f>
        <v/>
      </c>
      <c r="K7" s="111"/>
      <c r="L7" s="112" t="str">
        <f>IFERROR(VLOOKUP(D7,DB!A:I,9,0),"")</f>
        <v/>
      </c>
    </row>
    <row r="8" spans="1:16383" ht="31.5" customHeight="1">
      <c r="A8" s="171" t="s">
        <v>39085</v>
      </c>
      <c r="B8" s="145" t="s">
        <v>5398</v>
      </c>
      <c r="C8" s="108">
        <v>1</v>
      </c>
      <c r="D8" s="106" t="s">
        <v>35408</v>
      </c>
      <c r="E8" s="109"/>
      <c r="F8" s="110"/>
      <c r="G8" s="78">
        <f ca="1">IFERROR(NOW()-F8,"-")</f>
        <v>45948.421902662034</v>
      </c>
      <c r="H8" s="110"/>
      <c r="I8" s="106" t="str">
        <f>IFERROR(VLOOKUP(D8,DB!A:F,6,0),"")</f>
        <v>SCECO</v>
      </c>
      <c r="J8" s="105" t="str">
        <f>IFERROR(VLOOKUP(D8,DB!A:G,7,0),"")</f>
        <v>Good</v>
      </c>
      <c r="K8" s="111" t="s">
        <v>39086</v>
      </c>
      <c r="L8" s="112" t="str">
        <f>IFERROR(VLOOKUP(D8,DB!A:I,9,0),"")</f>
        <v>Latis</v>
      </c>
    </row>
    <row r="9" spans="1:16383" ht="31.5" customHeight="1">
      <c r="A9"/>
      <c r="B9"/>
      <c r="C9" s="108"/>
      <c r="D9" s="106"/>
      <c r="E9" s="109"/>
      <c r="F9" s="110"/>
      <c r="G9" s="78">
        <f ca="1">IFERROR(NOW()-F9,"-")</f>
        <v>45948.421902662034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45948.421902662034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45948.421902662034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45948.421902662034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45948.421902662034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45948.421902662034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45948.421902662034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45948.421902662034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45948.421902662034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45948.421902662034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45948.421902662034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45948.421902662034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45948.421902662034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45948.421902662034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45948.421902662034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45948.421902662034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45948.421902662034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45948.421902662034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45948.421902662034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45948.421902662034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45948.421902662034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45948.421902662034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45948.421902662034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45948.421902662034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45948.421902662034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45948.421902662034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45948.421902662034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45948.421902662034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45948.421902662034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45948.421902662034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45948.421902662034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45948.421902662034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45948.421902662034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45948.421902662034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45948.421902662034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45948.421902662034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45948.421902662034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45948.421902662034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45948.421902662034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45948.421902662034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45948.421902662034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45948.421902662034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45948.421902662034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45948.421902662034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45948.421902662034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45948.421902662034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45948.421902662034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45948.421902662034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45948.421902662034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45948.421902662034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45948.421902662034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45948.421902662034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45948.421902662034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45948.421902662034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45948.421902662034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45948.421902662034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45948.421902662034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45948.421902662034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45948.421902662034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45948.421902662034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45948.421902662034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45948.421902662034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45948.421902662034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45948.421902662034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45948.421902662034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45948.421902662034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45948.421902662034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45948.421902662034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45948.421902662034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45948.421902662034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45948.421902662034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45948.421902662034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45948.421902662034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45948.421902662034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45948.421902662034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45948.421902662034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45948.421902662034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45948.421902662034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45948.421902662034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45948.421902662034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45948.421902662034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45948.421902662034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45948.421902662034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45948.421902662034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45948.421902662034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45948.421902662034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45948.421902662034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45948.421902662034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45948.421902662034</v>
      </c>
      <c r="H97" s="110"/>
      <c r="I97" s="106" t="str">
        <f>IFERROR(VLOOKUP(D97,DB!A:F,6,0),"")</f>
        <v/>
      </c>
      <c r="J97" s="105" t="str">
        <f>IFERROR(VLOOKUP(D97,DB!A:G,7,0),"")</f>
        <v/>
      </c>
      <c r="K97" s="111"/>
      <c r="L97" s="112" t="str">
        <f>IFERROR(VLOOKUP(D97,DB!A:I,9,0),"")</f>
        <v/>
      </c>
    </row>
  </sheetData>
  <dataValidations count="2">
    <dataValidation allowBlank="1" showInputMessage="1" showErrorMessage="1" sqref="E1" xr:uid="{380493DB-286A-4683-AF55-C78F04945A49}"/>
    <dataValidation type="list" allowBlank="1" showInputMessage="1" showErrorMessage="1" sqref="E3 E7: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2025-10-18T07:07:33Z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