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512" documentId="13_ncr:1_{F6CB121F-512D-4AA6-A0C1-0FB36C537598}" xr6:coauthVersionLast="47" xr6:coauthVersionMax="47" xr10:uidLastSave="{D9CECC11-CE85-4696-BD3E-4E9CD021D599}"/>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6"/>
  <c r="G3" i="6"/>
  <c r="G4" i="6"/>
  <c r="G5" i="6"/>
  <c r="G6" i="6"/>
  <c r="G7" i="6"/>
  <c r="G8" i="6"/>
  <c r="G9" i="6"/>
  <c r="G10" i="6"/>
  <c r="G11" i="6"/>
  <c r="G12" i="6"/>
  <c r="G13" i="6"/>
  <c r="G14" i="6"/>
  <c r="G15" i="6"/>
  <c r="G16" i="6"/>
  <c r="G17" i="6"/>
  <c r="G18" i="6"/>
  <c r="G19" i="6"/>
  <c r="G20" i="6"/>
  <c r="G21" i="6"/>
  <c r="G22" i="6"/>
  <c r="G23" i="6"/>
  <c r="G24" i="6"/>
  <c r="G25" i="6"/>
  <c r="G26" i="6"/>
  <c r="G2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<sst xmlns="http://schemas.openxmlformats.org/spreadsheetml/2006/main" count="179036" uniqueCount="39110">
  <si>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</si>
  <si>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</si>
  <si>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</si>
  <si>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</si>
  <si>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</si>
  <si>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</si>
  <si>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</si>
  <si>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</si>
  <si>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</si>
  <si>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</si>
  <si>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</si>
  <si>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</si>
  <si>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</si>
  <si>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</si>
  <si>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</si>
  <si>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</si>
  <si>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</si>
  <si>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</si>
  <si>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</si>
  <si>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</si>
  <si>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</si>
  <si>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</si>
  <si>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</si>
  <si>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</si>
  <si>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</si>
  <si>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</si>
  <si>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</si>
  <si>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</si>
  <si>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</si>
  <si>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</si>
  <si>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</si>
  <si>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</si>
  <si>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</si>
  <si>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</si>
  <si>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</si>
  <si>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</si>
  <si>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</si>
  <si>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</si>
  <si>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</si>
  <si>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</si>
  <si>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</si>
  <si>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</si>
  <si>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</si>
  <si>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</si>
  <si>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</si>
  <si>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</si>
  <si>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</si>
  <si>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</si>
  <si>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</si>
  <si>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</si>
  <si>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</si>
  <si>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</si>
  <si>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</si>
  <si>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</si>
  <si>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</si>
  <si>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</si>
  <si>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</si>
  <si>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</si>
  <si>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</si>
  <si>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</si>
  <si>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</si>
  <si>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</si>
  <si>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</si>
  <si>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</si>
  <si>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</si>
  <si>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</si>
  <si>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</si>
  <si>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</si>
  <si>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</si>
  <si>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</si>
  <si>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</si>
  <si>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</si>
  <si>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</si>
  <si>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</si>
  <si>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</si>
  <si>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</si>
  <si>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</si>
  <si>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</si>
  <si>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</si>
  <si>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</si>
  <si>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</si>
  <si>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</si>
  <si>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</si>
  <si>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</si>
  <si>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</si>
  <si>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</si>
  <si>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</si>
  <si>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</si>
  <si>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</si>
  <si>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</si>
  <si>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</si>
  <si>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</si>
  <si>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</si>
  <si>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</si>
  <si>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</si>
  <si>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</si>
  <si>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</si>
  <si>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</si>
  <si>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</si>
  <si>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</si>
  <si>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</si>
  <si>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</si>
  <si>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</si>
  <si>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</si>
  <si>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</si>
  <si>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</si>
  <si>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</si>
  <si>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</si>
  <si>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</si>
  <si>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</si>
  <si>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</si>
  <si>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</si>
  <si>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</si>
  <si>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</si>
  <si>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</si>
  <si>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</si>
  <si>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</si>
  <si>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</si>
  <si>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</si>
  <si>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</si>
  <si>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</si>
  <si>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</si>
  <si>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</si>
  <si>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</si>
  <si>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</si>
  <si>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</si>
  <si>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</si>
  <si>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</si>
  <si>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</si>
  <si>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</si>
  <si>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</si>
  <si>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</si>
  <si>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</si>
  <si>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</si>
  <si>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</si>
  <si>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</si>
  <si>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</si>
  <si>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</si>
  <si>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</si>
  <si>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</si>
  <si>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</si>
  <si>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</si>
  <si>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</si>
  <si>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</si>
  <si>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</si>
  <si>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</si>
  <si>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</si>
  <si>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</si>
  <si>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</si>
  <si>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</si>
  <si>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</si>
  <si>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</si>
  <si>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</si>
  <si>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</si>
  <si>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</si>
  <si>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</si>
  <si>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</si>
  <si>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</si>
  <si>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</si>
  <si>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</si>
  <si>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</si>
  <si>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</si>
  <si>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</si>
  <si>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</si>
  <si>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</si>
  <si>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</si>
  <si>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</si>
  <si>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</si>
  <si>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</si>
  <si>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</si>
  <si>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</si>
  <si>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</si>
  <si>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</si>
  <si>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</si>
  <si>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</si>
  <si>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</si>
  <si>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</si>
  <si>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</si>
  <si>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</si>
  <si>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</si>
  <si>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</si>
  <si>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</si>
  <si>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</si>
  <si>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</si>
  <si>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</si>
  <si>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</si>
  <si>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</si>
  <si>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</si>
  <si>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</si>
  <si>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</si>
  <si>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</si>
  <si>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</si>
  <si>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</si>
  <si>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</si>
  <si>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</si>
  <si>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</si>
  <si>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</si>
  <si>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</si>
  <si>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</si>
  <si>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</si>
  <si>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</si>
  <si>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</si>
  <si>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</si>
  <si>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</si>
  <si>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</si>
  <si>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</si>
  <si>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</si>
  <si>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</si>
  <si>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</si>
  <si>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</si>
  <si>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</si>
  <si>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</si>
  <si>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</si>
  <si>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</si>
  <si>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</si>
  <si>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</si>
  <si>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</si>
  <si>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</si>
  <si>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</si>
  <si>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</si>
  <si>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</si>
  <si>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</si>
  <si>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</si>
  <si>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</si>
  <si>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</si>
  <si>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</si>
  <si>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</si>
  <si>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</si>
  <si>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</si>
  <si>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</si>
  <si>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</si>
  <si>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</si>
  <si>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</si>
  <si>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</si>
  <si>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</si>
  <si>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</si>
  <si>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</si>
  <si>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</si>
  <si>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</si>
  <si>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</si>
  <si>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</si>
  <si>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</si>
  <si>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</si>
  <si>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</si>
  <si>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</si>
  <si>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</si>
  <si>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</si>
  <si>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</si>
  <si>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</si>
  <si>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</si>
  <si>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</si>
  <si>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</si>
  <si>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</si>
  <si>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</si>
  <si>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</si>
  <si>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</si>
  <si>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</si>
  <si>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</si>
  <si>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</si>
  <si>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</si>
  <si>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</si>
  <si>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</si>
  <si>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</si>
  <si>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</si>
  <si>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</si>
  <si>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</si>
  <si>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</si>
  <si>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</si>
  <si>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</si>
  <si>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</si>
  <si>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</si>
  <si>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</si>
  <si>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</si>
  <si>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</si>
  <si>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</si>
  <si>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</si>
  <si>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</si>
  <si>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</si>
  <si>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</si>
  <si>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</si>
  <si>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</si>
  <si>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</si>
  <si>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</si>
  <si>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</si>
  <si>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</si>
  <si>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</si>
  <si>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</si>
  <si>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</si>
  <si>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</si>
  <si>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</si>
  <si>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</si>
  <si>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</si>
  <si>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</si>
  <si>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</si>
  <si>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</si>
  <si>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</si>
  <si>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</si>
  <si>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</si>
  <si>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</si>
  <si>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</si>
  <si>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</si>
  <si>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</si>
  <si>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</si>
  <si>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</si>
  <si>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</si>
  <si>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</si>
  <si>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</si>
  <si>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</si>
  <si>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</si>
  <si>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</si>
  <si>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</si>
  <si>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</si>
  <si>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</si>
  <si>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</si>
  <si>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</si>
  <si>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</si>
  <si>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</si>
  <si>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</si>
  <si>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</si>
  <si>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</si>
  <si>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</si>
  <si>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</si>
  <si>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</si>
  <si>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</si>
  <si>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</si>
  <si>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</si>
  <si>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</si>
  <si>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</si>
  <si>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</si>
  <si>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</si>
  <si>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</si>
  <si>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</si>
  <si>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</si>
  <si>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</si>
  <si>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</si>
  <si>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</si>
  <si>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</si>
  <si>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</si>
  <si>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</si>
  <si>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</si>
  <si>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</si>
  <si>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</si>
  <si>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</si>
  <si>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</si>
  <si>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</si>
  <si>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</si>
  <si>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</si>
  <si>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</si>
  <si>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</si>
  <si>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</si>
  <si>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</si>
  <si>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</si>
  <si>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</si>
  <si>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</si>
  <si>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</si>
  <si>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</si>
  <si>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</si>
  <si>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</si>
  <si>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</si>
  <si>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</si>
  <si>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</si>
  <si>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</si>
  <si>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</si>
  <si>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</si>
  <si>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</si>
  <si>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</si>
  <si>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</si>
  <si>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</si>
  <si>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</si>
  <si>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</si>
  <si>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</si>
  <si>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</si>
  <si>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</si>
  <si>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</si>
  <si>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</si>
  <si>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</si>
  <si>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</si>
  <si>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</si>
  <si>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</si>
  <si>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</si>
  <si>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</si>
  <si>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</si>
  <si>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</si>
  <si>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</si>
  <si>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</si>
  <si>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</si>
  <si>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</si>
  <si>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</si>
  <si>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</si>
  <si>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</si>
  <si>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</si>
  <si>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</si>
  <si>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</si>
  <si>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</si>
  <si>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</si>
  <si>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</si>
  <si>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</si>
  <si>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</si>
  <si>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</si>
  <si>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</si>
  <si>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</si>
  <si>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</si>
  <si>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</si>
  <si>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</si>
  <si>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</si>
  <si>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</si>
  <si>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</si>
  <si>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</si>
  <si>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</si>
  <si>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</si>
  <si>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</si>
  <si>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</si>
  <si>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</si>
  <si>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</si>
  <si>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</si>
  <si>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</si>
  <si>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</si>
  <si>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</si>
  <si>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</si>
  <si>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</si>
  <si>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</si>
  <si>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</si>
  <si>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</si>
  <si>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</si>
  <si>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</si>
  <si>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</si>
  <si>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</si>
  <si>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</si>
  <si>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</si>
  <si>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</si>
  <si>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</si>
  <si>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</si>
  <si>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</si>
  <si>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</si>
  <si>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</si>
  <si>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</si>
  <si>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</si>
  <si>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</si>
  <si>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</si>
  <si>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</si>
  <si>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</si>
  <si>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</si>
  <si>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</si>
  <si>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</si>
  <si>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</si>
  <si>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</si>
  <si>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</si>
  <si>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</si>
  <si>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</si>
  <si>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</si>
  <si>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</si>
  <si>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</si>
  <si>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</si>
  <si>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</si>
  <si>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</si>
  <si>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</si>
  <si>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</si>
  <si>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</si>
  <si>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</si>
  <si>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</si>
  <si>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</si>
  <si>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</si>
  <si>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</si>
  <si>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</si>
  <si>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</si>
  <si>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</si>
  <si>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</si>
  <si>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</si>
  <si>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</si>
  <si>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</si>
  <si>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</si>
  <si>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</si>
  <si>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</si>
  <si>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</si>
  <si>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</si>
  <si>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</si>
  <si>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</si>
  <si>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</si>
  <si>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</si>
  <si>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</si>
  <si>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</si>
  <si>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</si>
  <si>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</si>
  <si>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</si>
  <si>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</si>
  <si>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</si>
  <si>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</si>
  <si>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</si>
  <si>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</si>
  <si>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</si>
  <si>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</si>
  <si>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</si>
  <si>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</si>
  <si>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</si>
  <si>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</si>
  <si>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</si>
  <si>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</si>
  <si>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</si>
  <si>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</si>
  <si>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</si>
  <si>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</si>
  <si>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</si>
  <si>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</si>
  <si>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</si>
  <si>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</si>
  <si>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</si>
  <si>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</si>
  <si>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</si>
  <si>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</si>
  <si>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</si>
  <si>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</si>
  <si>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</si>
  <si>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</si>
  <si>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</si>
  <si>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</si>
  <si>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</si>
  <si>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</si>
  <si>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</si>
  <si>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</si>
  <si>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</si>
  <si>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</si>
  <si>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</si>
  <si>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</si>
  <si>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</si>
  <si>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</si>
  <si>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</si>
  <si>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</si>
  <si>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</si>
  <si>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</si>
  <si>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</si>
  <si>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</si>
  <si>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</si>
  <si>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</si>
  <si>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</si>
  <si>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</si>
  <si>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</si>
  <si>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</si>
  <si>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</si>
  <si>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</si>
  <si>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</si>
  <si>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</si>
  <si>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</si>
  <si>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</si>
  <si>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</si>
  <si>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</si>
  <si>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</si>
  <si>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</si>
  <si>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</si>
  <si>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</si>
  <si>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</si>
  <si>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</si>
  <si>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</si>
  <si>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</si>
  <si>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</si>
  <si>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</si>
  <si>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</si>
  <si>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</si>
  <si>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</si>
  <si>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</si>
  <si>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</si>
  <si>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</si>
  <si>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</si>
  <si>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</si>
  <si>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</si>
  <si>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</si>
  <si>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</si>
  <si>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</si>
  <si>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</si>
  <si>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</si>
  <si>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</si>
  <si>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</si>
  <si>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</si>
  <si>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</si>
  <si>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</si>
  <si>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</si>
  <si>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</si>
  <si>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</si>
  <si>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</si>
  <si>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</si>
  <si>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</si>
  <si>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</si>
  <si>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</si>
  <si>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</si>
  <si>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</si>
  <si>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</si>
  <si>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</si>
  <si>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</si>
  <si>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</si>
  <si>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</si>
  <si>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</si>
  <si>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</si>
  <si>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</si>
  <si>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</si>
  <si>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</si>
  <si>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</si>
  <si>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</si>
  <si>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</si>
  <si>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</si>
  <si>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</si>
  <si>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</si>
  <si>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</si>
  <si>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</si>
  <si>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</si>
  <si>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</si>
  <si>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</si>
  <si>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</si>
  <si>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</si>
  <si>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</si>
  <si>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</si>
  <si>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</si>
  <si>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</si>
  <si>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</si>
  <si>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</si>
  <si>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</si>
  <si>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</si>
  <si>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</si>
  <si>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</si>
  <si>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</si>
  <si>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</si>
  <si>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</si>
  <si>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</si>
  <si>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</si>
  <si>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</si>
  <si>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</si>
  <si>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</si>
  <si>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</si>
  <si>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</si>
  <si>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</si>
  <si>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</si>
  <si>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</si>
  <si>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</si>
  <si>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</si>
  <si>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</si>
  <si>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</si>
  <si>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</si>
  <si>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</si>
  <si>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</si>
  <si>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</si>
  <si>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</si>
  <si>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</si>
  <si>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</si>
  <si>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</si>
  <si>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</si>
  <si>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</si>
  <si>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</si>
  <si>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</si>
  <si>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</si>
  <si>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</si>
  <si>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</si>
  <si>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</si>
  <si>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</si>
  <si>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</si>
  <si>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</si>
  <si>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</si>
  <si>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</si>
  <si>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</si>
  <si>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</si>
  <si>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</si>
  <si>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</si>
  <si>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</si>
  <si>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</si>
  <si>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</si>
  <si>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</si>
  <si>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</si>
  <si>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</si>
  <si>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</si>
  <si>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</si>
  <si>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</si>
  <si>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</si>
  <si>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</si>
  <si>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</si>
  <si>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</si>
  <si>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</si>
  <si>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</si>
  <si>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</si>
  <si>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</si>
  <si>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</si>
  <si>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</si>
  <si>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</si>
  <si>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</si>
  <si>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</si>
  <si>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</si>
  <si>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</si>
  <si>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</si>
  <si>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</si>
  <si>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</si>
  <si>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</si>
  <si>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</si>
  <si>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</si>
  <si>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</si>
  <si>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</si>
  <si>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</si>
  <si>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</si>
  <si>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</si>
  <si>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</si>
  <si>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</si>
  <si>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</si>
  <si>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</si>
  <si>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</si>
  <si>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</si>
  <si>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</si>
  <si>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</si>
  <si>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</si>
  <si>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</si>
  <si>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</si>
  <si>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</si>
  <si>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</si>
  <si>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</si>
  <si>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</si>
  <si>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</si>
  <si>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</si>
  <si>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</si>
  <si>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</si>
  <si>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</si>
  <si>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</si>
  <si>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</si>
  <si>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</si>
  <si>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</si>
  <si>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</si>
  <si>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</si>
  <si>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</si>
  <si>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</si>
  <si>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</si>
  <si>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</si>
  <si>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</si>
  <si>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</si>
  <si>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</si>
  <si>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</si>
  <si>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</si>
  <si>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</si>
  <si>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</si>
  <si>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</si>
  <si>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</si>
  <si>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</si>
  <si>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</si>
  <si>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</si>
  <si>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</si>
  <si>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</si>
  <si>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</si>
  <si>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</si>
  <si>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</si>
  <si>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</si>
  <si>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</si>
  <si>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</si>
  <si>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</si>
  <si>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</si>
  <si>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</si>
  <si>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</si>
  <si>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</si>
  <si>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</si>
  <si>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</si>
  <si>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</si>
  <si>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</si>
  <si>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</si>
  <si>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</si>
  <si>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</si>
  <si>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</si>
  <si>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</si>
  <si>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</si>
  <si>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</si>
  <si>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</si>
  <si>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</si>
  <si>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</si>
  <si>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</si>
  <si>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</si>
  <si>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</si>
  <si>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</si>
  <si>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</si>
  <si>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</si>
  <si>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</si>
  <si>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</si>
  <si>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</si>
  <si>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</si>
  <si>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</si>
  <si>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</si>
  <si>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</si>
  <si>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</si>
  <si>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</si>
  <si>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</si>
  <si>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</si>
  <si>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</si>
  <si>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</si>
  <si>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</si>
  <si>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</si>
  <si>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</si>
  <si>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</si>
  <si>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</si>
  <si>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</si>
  <si>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</si>
  <si>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</si>
  <si>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</si>
  <si>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</si>
  <si>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</si>
  <si>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</si>
  <si>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</si>
  <si>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</si>
  <si>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</si>
  <si>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</si>
  <si>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</si>
  <si>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</si>
  <si>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</si>
  <si>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</si>
  <si>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</si>
  <si>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</si>
  <si>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</si>
  <si>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</si>
  <si>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</si>
  <si>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</si>
  <si>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</si>
  <si>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</si>
  <si>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</si>
  <si>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</si>
  <si>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</si>
  <si>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</si>
  <si>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</si>
  <si>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</si>
  <si>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</si>
  <si>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</si>
  <si>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</si>
  <si>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</si>
  <si>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</si>
  <si>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</si>
  <si>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</si>
  <si>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</si>
  <si>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</si>
  <si>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</si>
  <si>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</si>
  <si>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</si>
  <si>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</si>
  <si>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</si>
  <si>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</si>
  <si>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</si>
  <si>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</si>
  <si>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</si>
  <si>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</si>
  <si>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</si>
  <si>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</si>
  <si>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</si>
  <si>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</si>
  <si>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</si>
  <si>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</si>
  <si>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</si>
  <si>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</si>
  <si>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</si>
  <si>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</si>
  <si>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</si>
  <si>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</si>
  <si>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</si>
  <si>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</si>
  <si>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</si>
  <si>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</si>
  <si>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</si>
  <si>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</si>
  <si>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</si>
  <si>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</si>
  <si>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</si>
  <si>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</si>
  <si>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</si>
  <si>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</si>
  <si>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</si>
  <si>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</si>
  <si>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</si>
  <si>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</si>
  <si>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</si>
  <si>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</si>
  <si>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</si>
  <si>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</si>
  <si>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</si>
  <si>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</si>
  <si>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</si>
  <si>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</si>
  <si>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</si>
  <si>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</si>
  <si>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</si>
  <si>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</si>
  <si>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</si>
  <si>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</si>
  <si>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</si>
  <si>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</si>
  <si>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</si>
  <si>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</si>
  <si>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</si>
  <si>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</si>
  <si>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</si>
  <si>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</si>
  <si>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</si>
  <si>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</si>
  <si>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</si>
  <si>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</si>
  <si>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</si>
  <si>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</si>
  <si>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</si>
  <si>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</si>
  <si>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</si>
  <si>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</si>
  <si>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</si>
  <si>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</si>
  <si>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</si>
  <si>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</si>
  <si>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</si>
  <si>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</si>
  <si>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</si>
  <si>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</si>
  <si>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</si>
  <si>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</si>
  <si>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</si>
  <si>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</si>
  <si>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</si>
  <si>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</si>
  <si>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</si>
  <si>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</si>
  <si>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</si>
  <si>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</si>
  <si>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</si>
  <si>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</si>
  <si>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</si>
  <si>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</si>
  <si>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</si>
  <si>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</si>
  <si>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</si>
  <si>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</si>
  <si>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</si>
  <si>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</si>
  <si>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</si>
  <si>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</si>
  <si>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</si>
  <si>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</si>
  <si>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</si>
  <si>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</si>
  <si>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</si>
  <si>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</si>
  <si>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</si>
  <si>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</si>
  <si>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</si>
  <si>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</si>
  <si>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</si>
  <si>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</si>
  <si>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</si>
  <si>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</si>
  <si>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</si>
  <si>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</si>
  <si>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</si>
  <si>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</si>
  <si>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</si>
  <si>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</si>
  <si>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</si>
  <si>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</si>
  <si>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</si>
  <si>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</si>
  <si>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</si>
  <si>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</si>
  <si>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</si>
  <si>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</si>
  <si>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</si>
  <si>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</si>
  <si>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</si>
  <si>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</si>
  <si>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</si>
  <si>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</si>
  <si>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</si>
  <si>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</si>
  <si>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</si>
  <si>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</si>
  <si>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</si>
  <si>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</si>
  <si>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</si>
  <si>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</si>
  <si>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</si>
  <si>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</si>
  <si>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</si>
  <si>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</si>
  <si>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</si>
  <si>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</si>
  <si>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</si>
  <si>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</si>
  <si>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</si>
  <si>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</si>
  <si>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</si>
  <si>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</si>
  <si>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</si>
  <si>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</si>
  <si>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</si>
  <si>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</si>
  <si>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</si>
  <si>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</si>
  <si>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</si>
  <si>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</si>
  <si>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</si>
  <si>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</si>
  <si>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</si>
  <si>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</si>
  <si>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</si>
  <si>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</si>
  <si>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</si>
  <si>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</si>
  <si>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</si>
  <si>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</si>
  <si>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</si>
  <si>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</si>
  <si>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</si>
  <si>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</si>
  <si>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</si>
  <si>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</si>
  <si>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</si>
  <si>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</si>
  <si>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</si>
  <si>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</si>
  <si>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</si>
  <si>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</si>
  <si>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</si>
  <si>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</si>
  <si>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</si>
  <si>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</si>
  <si>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</si>
  <si>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</si>
  <si>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</si>
  <si>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</si>
  <si>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</si>
  <si>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</si>
  <si>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</si>
  <si>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</si>
  <si>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</si>
  <si>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</si>
  <si>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</si>
  <si>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</si>
  <si>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</si>
  <si>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</si>
  <si>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</si>
  <si>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</si>
  <si>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</si>
  <si>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</si>
  <si>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</si>
  <si>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</si>
  <si>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</si>
  <si>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</si>
  <si>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</si>
  <si>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</si>
  <si>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</si>
  <si>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</si>
  <si>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</si>
  <si>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</si>
  <si>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</si>
  <si>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</si>
  <si>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</si>
  <si>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</si>
  <si>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</si>
  <si>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</si>
  <si>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</si>
  <si>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</si>
  <si>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</si>
  <si>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</si>
  <si>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</si>
  <si>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</si>
  <si>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</si>
  <si>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</si>
  <si>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</si>
  <si>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</si>
  <si>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</si>
  <si>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</si>
  <si>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</si>
  <si>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</si>
  <si>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</si>
  <si>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</si>
  <si>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</si>
  <si>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</si>
  <si>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</si>
  <si>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</si>
  <si>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</si>
  <si>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</si>
  <si>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</si>
  <si>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</si>
  <si>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</si>
  <si>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</si>
  <si>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</si>
  <si>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</si>
  <si>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</si>
  <si>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</si>
  <si>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</si>
  <si>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</si>
  <si>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</si>
  <si>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</si>
  <si>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</si>
  <si>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</si>
  <si>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</si>
  <si>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</si>
  <si>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</si>
  <si>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</si>
  <si>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</si>
  <si>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</si>
  <si>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</si>
  <si>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</si>
  <si>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</si>
  <si>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</si>
  <si>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</si>
  <si>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</si>
  <si>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</si>
  <si>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</si>
  <si>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</si>
  <si>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</si>
  <si>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</si>
  <si>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</si>
  <si>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</si>
  <si>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</si>
  <si>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</si>
  <si>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</si>
  <si>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</si>
  <si>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</si>
  <si>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</si>
  <si>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</si>
  <si>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</si>
  <si>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</si>
  <si>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</si>
  <si>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</si>
  <si>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</si>
  <si>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</si>
  <si>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</si>
  <si>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</si>
  <si>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</si>
  <si>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</si>
  <si>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</si>
  <si>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</si>
  <si>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</si>
  <si>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</si>
  <si>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</si>
  <si>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</si>
  <si>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</si>
  <si>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</si>
  <si>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</si>
  <si>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</si>
  <si>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</si>
  <si>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</si>
  <si>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</si>
  <si>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</si>
  <si>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</si>
  <si>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</si>
  <si>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</si>
  <si>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</si>
  <si>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</si>
  <si>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</si>
  <si>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</si>
  <si>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</si>
  <si>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</si>
  <si>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</si>
  <si>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</si>
  <si>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</si>
  <si>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</si>
  <si>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</si>
  <si>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</si>
  <si>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</si>
  <si>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</si>
  <si>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</si>
  <si>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</si>
  <si>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</si>
  <si>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</si>
  <si>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</si>
  <si>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</si>
  <si>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</si>
  <si>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</si>
  <si>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</si>
  <si>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</si>
  <si>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</si>
  <si>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</si>
  <si>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</si>
  <si>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</si>
  <si>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</si>
  <si>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</si>
  <si>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</si>
  <si>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</si>
  <si>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</si>
  <si>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</si>
  <si>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</si>
  <si>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</si>
  <si>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</si>
  <si>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</si>
  <si>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</si>
  <si>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</si>
  <si>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</si>
  <si>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</si>
  <si>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</si>
  <si>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</si>
  <si>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</si>
  <si>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</si>
  <si>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</si>
  <si>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</si>
  <si>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</si>
  <si>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</si>
  <si>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</si>
  <si>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</si>
  <si>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</si>
  <si>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</si>
  <si>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</si>
  <si>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</si>
  <si>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</si>
  <si>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</si>
  <si>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</si>
  <si>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</si>
  <si>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</si>
  <si>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</si>
  <si>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</si>
  <si>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</si>
  <si>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</si>
  <si>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</si>
  <si>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</si>
  <si>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</si>
  <si>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</si>
  <si>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</si>
  <si>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</si>
  <si>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</si>
  <si>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</si>
  <si>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</si>
  <si>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</si>
  <si>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</si>
  <si>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</si>
  <si>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</si>
  <si>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</si>
  <si>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</si>
  <si>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</si>
  <si>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</si>
  <si>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</si>
  <si>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</si>
  <si>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</si>
  <si>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</si>
  <si>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</si>
  <si>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</si>
  <si>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</si>
  <si>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</si>
  <si>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</si>
  <si>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</si>
  <si>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</si>
  <si>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</si>
  <si>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</si>
  <si>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</si>
  <si>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</si>
  <si>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</si>
  <si>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</si>
  <si>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</si>
  <si>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</si>
  <si>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</si>
  <si>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</si>
  <si>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</si>
  <si>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</si>
  <si>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</si>
  <si>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</si>
  <si>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</si>
  <si>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</si>
  <si>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</si>
  <si>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</si>
  <si>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</si>
  <si>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</si>
  <si>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</si>
  <si>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</si>
  <si>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</si>
  <si>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</si>
  <si>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</si>
  <si>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</si>
  <si>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</si>
  <si>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</si>
  <si>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</si>
  <si>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</si>
  <si>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</si>
  <si>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</si>
  <si>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</si>
  <si>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</si>
  <si>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</si>
  <si>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</si>
  <si>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</si>
  <si>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</si>
  <si>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</si>
  <si>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</si>
  <si>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</si>
  <si>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</si>
  <si>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</si>
  <si>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</si>
  <si>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</si>
  <si>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</si>
  <si>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</si>
  <si>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</si>
  <si>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</si>
  <si>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</si>
  <si>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</si>
  <si>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</si>
  <si>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</si>
  <si>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</si>
  <si>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</si>
  <si>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</si>
  <si>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</si>
  <si>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</si>
  <si>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</si>
  <si>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</si>
  <si>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</si>
  <si>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</si>
  <si>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</si>
  <si>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</si>
  <si>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</si>
  <si>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</si>
  <si>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</si>
  <si>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</si>
  <si>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</si>
  <si>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</si>
  <si>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</si>
  <si>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</si>
  <si>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</si>
  <si>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</si>
  <si>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</si>
  <si>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</si>
  <si>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</si>
  <si>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</si>
  <si>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</si>
  <si>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</si>
  <si>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</si>
  <si>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</si>
  <si>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</si>
  <si>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</si>
  <si>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</si>
  <si>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</si>
  <si>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</si>
  <si>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</si>
  <si>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</si>
  <si>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</si>
  <si>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</si>
  <si>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</si>
  <si>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</si>
  <si>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</si>
  <si>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</si>
  <si>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</si>
  <si>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</si>
  <si>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</si>
  <si>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</si>
  <si>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</si>
  <si>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</si>
  <si>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</si>
  <si>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</si>
  <si>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</si>
  <si>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</si>
  <si>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</si>
  <si>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</si>
  <si>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</si>
  <si>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</si>
  <si>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</si>
  <si>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</si>
  <si>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</si>
  <si>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</si>
  <si>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</si>
  <si>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</si>
  <si>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</si>
  <si>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</si>
  <si>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</si>
  <si>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</si>
  <si>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</si>
  <si>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</si>
  <si>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</si>
  <si>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</si>
  <si>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</si>
  <si>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</si>
  <si>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</si>
  <si>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</si>
  <si>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</si>
  <si>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</si>
  <si>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</si>
  <si>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</si>
  <si>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</si>
  <si>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</si>
  <si>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</si>
  <si>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</si>
  <si>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</si>
  <si>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</si>
  <si>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</si>
  <si>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</si>
  <si>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</si>
  <si>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</si>
  <si>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</si>
  <si>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</si>
  <si>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</si>
  <si>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</si>
  <si>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</si>
  <si>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</si>
  <si>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</si>
  <si>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</si>
  <si>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</si>
  <si>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</si>
  <si>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</si>
  <si>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</si>
  <si>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</si>
  <si>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</si>
  <si>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</si>
  <si>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</si>
  <si>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</si>
  <si>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</si>
  <si>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</si>
  <si>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</si>
  <si>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</si>
  <si>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</si>
  <si>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</si>
  <si>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</si>
  <si>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</si>
  <si>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</si>
  <si>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</si>
  <si>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</si>
  <si>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</si>
  <si>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</si>
  <si>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</si>
  <si>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</si>
  <si>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</si>
  <si>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</si>
  <si>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</si>
  <si>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</si>
  <si>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</si>
  <si>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</si>
  <si>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</si>
  <si>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</si>
  <si>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</si>
  <si>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</si>
  <si>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</si>
  <si>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</si>
  <si>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</si>
  <si>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</si>
  <si>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</si>
  <si>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</si>
  <si>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</si>
  <si>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</si>
  <si>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</si>
  <si>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</si>
  <si>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</si>
  <si>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</si>
  <si>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</si>
  <si>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</si>
  <si>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</si>
  <si>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</si>
  <si>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</si>
  <si>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</si>
  <si>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</si>
  <si>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</si>
  <si>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</si>
  <si>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</si>
  <si>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</si>
  <si>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</si>
  <si>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</si>
  <si>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</si>
  <si>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</si>
  <si>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</si>
  <si>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</si>
  <si>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</si>
  <si>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</si>
  <si>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</si>
  <si>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</si>
  <si>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</si>
  <si>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</si>
  <si>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</si>
  <si>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</si>
  <si>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</si>
  <si>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</si>
  <si>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</si>
  <si>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</si>
  <si>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</si>
  <si>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</si>
  <si>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</si>
  <si>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</si>
  <si>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</si>
  <si>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</si>
  <si>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</si>
  <si>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</si>
  <si>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</si>
  <si>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</si>
  <si>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</si>
  <si>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</si>
  <si>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</si>
  <si>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</si>
  <si>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</si>
  <si>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</si>
  <si>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</si>
  <si>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</si>
  <si>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</si>
  <si>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</si>
  <si>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</si>
  <si>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</si>
  <si>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</si>
  <si>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</si>
  <si>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</si>
  <si>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</si>
  <si>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</si>
  <si>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</si>
  <si>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</si>
  <si>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</si>
  <si>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</si>
  <si>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</si>
  <si>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</si>
  <si>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</si>
  <si>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</si>
  <si>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</si>
  <si>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</si>
  <si>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</si>
  <si>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</si>
  <si>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</si>
  <si>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</si>
  <si>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</si>
  <si>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</si>
  <si>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</si>
  <si>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</si>
  <si>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</si>
  <si>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</si>
  <si>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</si>
  <si>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</si>
  <si>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</si>
  <si>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</si>
  <si>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</si>
  <si>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</si>
  <si>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</si>
  <si>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</si>
  <si>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</si>
  <si>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</si>
  <si>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</si>
  <si>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</si>
  <si>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</si>
  <si>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</si>
  <si>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</si>
  <si>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</si>
  <si>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</si>
  <si>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</si>
  <si>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</si>
  <si>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</si>
  <si>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</si>
  <si>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</si>
  <si>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</si>
  <si>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</si>
  <si>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</si>
  <si>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</si>
  <si>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</si>
  <si>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</si>
  <si>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</si>
  <si>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</si>
  <si>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</si>
  <si>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</si>
  <si>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</si>
  <si>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</si>
  <si>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</si>
  <si>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</si>
  <si>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</si>
  <si>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</si>
  <si>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</si>
  <si>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</si>
  <si>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</si>
  <si>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</si>
  <si>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</si>
  <si>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</si>
  <si>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</si>
  <si>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</si>
  <si>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</si>
  <si>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</si>
  <si>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</si>
  <si>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</si>
  <si>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</si>
  <si>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</si>
  <si>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</si>
  <si>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</si>
  <si>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</si>
  <si>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</si>
  <si>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</si>
  <si>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</si>
  <si>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</si>
  <si>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</si>
  <si>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</si>
  <si>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</si>
  <si>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</si>
  <si>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</si>
  <si>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</si>
  <si>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</si>
  <si>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</si>
  <si>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</si>
  <si>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</si>
  <si>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</si>
  <si>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</si>
  <si>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</si>
  <si>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</si>
  <si>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</si>
  <si>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</si>
  <si>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</si>
  <si>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</si>
  <si>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</si>
  <si>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</si>
  <si>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</si>
  <si>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</si>
  <si>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</si>
  <si>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</si>
  <si>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</si>
  <si>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</si>
  <si>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</si>
  <si>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</si>
  <si>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</si>
  <si>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</si>
  <si>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</si>
  <si>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</si>
  <si>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</si>
  <si>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</si>
  <si>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</si>
  <si>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</si>
  <si>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</si>
  <si>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</si>
  <si>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</si>
  <si>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</si>
  <si>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</si>
  <si>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</si>
  <si>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</si>
  <si>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</si>
  <si>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</si>
  <si>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</si>
  <si>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</si>
  <si>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</si>
  <si>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</si>
  <si>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</si>
  <si>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</si>
  <si>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</si>
  <si>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</si>
  <si>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</si>
  <si>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</si>
  <si>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</si>
  <si>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</si>
  <si>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</si>
  <si>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</si>
  <si>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</si>
  <si>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</si>
  <si>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</si>
  <si>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</si>
  <si>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</si>
  <si>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</si>
  <si>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</si>
  <si>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</si>
  <si>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</si>
  <si>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</si>
  <si>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</si>
  <si>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</si>
  <si>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</si>
  <si>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</si>
  <si>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</si>
  <si>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</si>
  <si>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</si>
  <si>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</si>
  <si>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</si>
  <si>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</si>
  <si>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</si>
  <si>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</si>
  <si>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</si>
  <si>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</si>
  <si>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</si>
  <si>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</si>
  <si>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</si>
  <si>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</si>
  <si>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</si>
  <si>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</si>
  <si>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</si>
  <si>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</si>
  <si>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</si>
  <si>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</si>
  <si>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</si>
  <si>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</si>
  <si>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</si>
  <si>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</si>
  <si>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</si>
  <si>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</si>
  <si>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</si>
  <si>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</si>
  <si>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</si>
  <si>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</si>
  <si>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</si>
  <si>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</si>
  <si>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</si>
  <si>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</si>
  <si>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</si>
  <si>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</si>
  <si>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</si>
  <si>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</si>
  <si>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</si>
  <si>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</si>
  <si>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</si>
  <si>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</si>
  <si>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</si>
  <si>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</si>
  <si>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</si>
  <si>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</si>
  <si>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</si>
  <si>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</si>
  <si>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</si>
  <si>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</si>
  <si>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</si>
  <si>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</si>
  <si>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</si>
  <si>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</si>
  <si>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</si>
  <si>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</si>
  <si>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</si>
  <si>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</si>
  <si>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</si>
  <si>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</si>
  <si>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</si>
  <si>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</si>
  <si>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</si>
  <si>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</si>
  <si>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</si>
  <si>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</si>
  <si>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</si>
  <si>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</si>
  <si>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</si>
  <si>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</si>
  <si>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</si>
  <si>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</si>
  <si>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</si>
  <si>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</si>
  <si>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</si>
  <si>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</si>
  <si>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</si>
  <si>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</si>
  <si>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</si>
  <si>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</si>
  <si>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</si>
  <si>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</si>
  <si>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</si>
  <si>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</si>
  <si>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</si>
  <si>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</si>
  <si>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</si>
  <si>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</si>
  <si>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</si>
  <si>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</si>
  <si>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</si>
  <si>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</si>
  <si>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</si>
  <si>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</si>
  <si>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</si>
  <si>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</si>
  <si>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</si>
  <si>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</si>
  <si>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</si>
  <si>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</si>
  <si>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</si>
  <si>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</si>
  <si>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</si>
  <si>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</si>
  <si>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</si>
  <si>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</si>
  <si>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</si>
  <si>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</si>
  <si>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</si>
  <si>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</si>
  <si>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</si>
  <si>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</si>
  <si>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</si>
  <si>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</si>
  <si>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</si>
  <si>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</si>
  <si>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</si>
  <si>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</si>
  <si>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</si>
  <si>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</si>
  <si>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</si>
  <si>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</si>
  <si>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</si>
  <si>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</si>
  <si>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</si>
  <si>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</si>
  <si>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</si>
  <si>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</si>
  <si>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</si>
  <si>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</si>
  <si>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</si>
  <si>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</si>
  <si>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</si>
  <si>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</si>
  <si>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</si>
  <si>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</si>
  <si>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</si>
  <si>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</si>
  <si>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</si>
  <si>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</si>
  <si>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</si>
  <si>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</si>
  <si>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</si>
  <si>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</si>
  <si>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</si>
  <si>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</si>
  <si>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</si>
  <si>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</si>
  <si>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</si>
  <si>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</si>
  <si>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</si>
  <si>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</si>
  <si>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</si>
  <si>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</si>
  <si>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</si>
  <si>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</si>
  <si>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</si>
  <si>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</si>
  <si>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</si>
  <si>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</si>
  <si>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</si>
  <si>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</si>
  <si>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</si>
  <si>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</si>
  <si>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</si>
  <si>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</si>
  <si>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</si>
  <si>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</si>
  <si>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</si>
  <si>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</si>
  <si>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</si>
  <si>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</si>
  <si>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</si>
  <si>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</si>
  <si>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</si>
  <si>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</si>
  <si>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</si>
  <si>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</si>
  <si>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</si>
  <si>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</si>
  <si>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</si>
  <si>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</si>
  <si>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</si>
  <si>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</si>
  <si>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</si>
  <si>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</si>
  <si>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</si>
  <si>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</si>
  <si>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</si>
  <si>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</si>
  <si>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</si>
  <si>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</si>
  <si>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</si>
  <si>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</si>
  <si>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</si>
  <si>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</si>
  <si>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</si>
  <si>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</si>
  <si>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</si>
  <si>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</si>
  <si>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</si>
  <si>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</si>
  <si>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</si>
  <si>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</si>
  <si>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</si>
  <si>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</si>
  <si>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</si>
  <si>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</si>
  <si>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</si>
  <si>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</si>
  <si>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</si>
  <si>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</si>
  <si>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</si>
  <si>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</si>
  <si>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</si>
  <si>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</si>
  <si>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</si>
  <si>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</si>
  <si>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</si>
  <si>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</si>
  <si>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</si>
  <si>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</si>
  <si>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</si>
  <si>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</si>
  <si>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</si>
  <si>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</si>
  <si>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</si>
  <si>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</si>
  <si>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</si>
  <si>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</si>
  <si>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</si>
  <si>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</si>
  <si>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</si>
  <si>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</si>
  <si>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</si>
  <si>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</si>
  <si>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</si>
  <si>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</si>
  <si>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</si>
  <si>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</si>
  <si>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</si>
  <si>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</si>
  <si>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</si>
  <si>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</si>
  <si>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</si>
  <si>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</si>
  <si>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</si>
  <si>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</si>
  <si>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</si>
  <si>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</si>
  <si>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</si>
  <si>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</si>
  <si>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</si>
  <si>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</si>
  <si>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</si>
  <si>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</si>
  <si>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</si>
  <si>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</si>
  <si>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</si>
  <si>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</si>
  <si>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</si>
  <si>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</si>
  <si>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</si>
  <si>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</si>
  <si>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</si>
  <si>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</si>
  <si>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</si>
  <si>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</si>
  <si>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</si>
  <si>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</si>
  <si>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</si>
  <si>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</si>
  <si>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</si>
  <si>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</si>
  <si>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</si>
  <si>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</si>
  <si>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</si>
  <si>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</si>
  <si>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</si>
  <si>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</si>
  <si>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</si>
  <si>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</si>
  <si>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</si>
  <si>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</si>
  <si>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</si>
  <si>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</si>
  <si>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</si>
  <si>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</si>
  <si>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</si>
  <si>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</si>
  <si>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</si>
  <si>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</si>
  <si>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</si>
  <si>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</si>
  <si>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</si>
  <si>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</si>
  <si>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</si>
  <si>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</si>
  <si>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</si>
  <si>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</si>
  <si>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</si>
  <si>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</si>
  <si>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</si>
  <si>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</si>
  <si>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</si>
  <si>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</si>
  <si>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</si>
  <si>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</si>
  <si>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</si>
  <si>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</si>
  <si>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</si>
  <si>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</si>
  <si>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</si>
  <si>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</si>
  <si>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</si>
  <si>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</si>
  <si>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</si>
  <si>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</si>
  <si>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</si>
  <si>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</si>
  <si>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</si>
  <si>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</si>
  <si>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</si>
  <si>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</si>
  <si>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</si>
  <si>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</si>
  <si>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</si>
  <si>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</si>
  <si>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</si>
  <si>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</si>
  <si>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</si>
  <si>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</si>
  <si>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</si>
  <si>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</si>
  <si>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</si>
  <si>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</si>
  <si>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</si>
  <si>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</si>
  <si>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</si>
  <si>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</si>
  <si>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</si>
  <si>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</si>
  <si>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</si>
  <si>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</si>
  <si>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</si>
  <si>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</si>
  <si>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</si>
  <si>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</si>
  <si>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</si>
  <si>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</si>
  <si>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</si>
  <si>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</si>
  <si>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</si>
  <si>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</si>
  <si>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</si>
  <si>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</si>
  <si>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</si>
  <si>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</si>
  <si>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</si>
  <si>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</si>
  <si>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</si>
  <si>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</si>
  <si>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</si>
  <si>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</si>
  <si>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</si>
  <si>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</si>
  <si>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</si>
  <si>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</si>
  <si>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</si>
  <si>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</si>
  <si>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</si>
  <si>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</si>
  <si>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</si>
  <si>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</si>
  <si>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</si>
  <si>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</si>
  <si>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</si>
  <si>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</si>
  <si>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</si>
  <si>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</si>
  <si>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</si>
  <si>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</si>
  <si>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</si>
  <si>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</si>
  <si>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</si>
  <si>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</si>
  <si>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</si>
  <si>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</si>
  <si>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</si>
  <si>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</si>
  <si>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</si>
  <si>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</si>
  <si>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</si>
  <si>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</si>
  <si>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</si>
  <si>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</si>
  <si>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</si>
  <si>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</si>
  <si>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</si>
  <si>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</si>
  <si>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</si>
  <si>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</si>
  <si>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</si>
  <si>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</si>
  <si>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</si>
  <si>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</si>
  <si>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</si>
  <si>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</si>
  <si>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</si>
  <si>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</si>
  <si>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</si>
  <si>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</si>
  <si>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</si>
  <si>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</si>
  <si>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</si>
  <si>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</si>
  <si>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</si>
  <si>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</si>
  <si>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</si>
  <si>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</si>
  <si>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</si>
  <si>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</si>
  <si>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</si>
  <si>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</si>
  <si>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</si>
  <si>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</si>
  <si>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</si>
  <si>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</si>
  <si>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</si>
  <si>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</si>
  <si>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</si>
  <si>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</si>
  <si>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</si>
  <si>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</si>
  <si>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</si>
  <si>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</si>
  <si>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</si>
  <si>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</si>
  <si>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</si>
  <si>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</si>
  <si>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</si>
  <si>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</si>
  <si>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</si>
  <si>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</si>
  <si>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</si>
  <si>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</si>
  <si>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</si>
  <si>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</si>
  <si>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</si>
  <si>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</si>
  <si>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</si>
  <si>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</si>
  <si>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</si>
  <si>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</si>
  <si>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</si>
  <si>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</si>
  <si>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</si>
  <si>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</si>
  <si>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</si>
  <si>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</si>
  <si>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</si>
  <si>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</si>
  <si>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</si>
  <si>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</si>
  <si>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</si>
  <si>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</si>
  <si>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</si>
  <si>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</si>
  <si>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</si>
  <si>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</si>
  <si>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</si>
  <si>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</si>
  <si>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</si>
  <si>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</si>
  <si>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</si>
  <si>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</si>
  <si>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</si>
  <si>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</si>
  <si>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</si>
  <si>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</si>
  <si>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</si>
  <si>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</si>
  <si>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</si>
  <si>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</si>
  <si>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</si>
  <si>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</si>
  <si>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</si>
  <si>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</si>
  <si>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</si>
  <si>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</si>
  <si>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</si>
  <si>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</si>
  <si>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</si>
  <si>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</si>
  <si>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</si>
  <si>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</si>
  <si>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</si>
  <si>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</si>
  <si>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</si>
  <si>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</si>
  <si>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</si>
  <si>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</si>
  <si>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</si>
  <si>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</si>
  <si>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</si>
  <si>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</si>
  <si>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</si>
  <si>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</si>
  <si>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</si>
  <si>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</si>
  <si>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</si>
  <si>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</si>
  <si>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</si>
  <si>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</si>
  <si>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</si>
  <si>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</si>
  <si>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</si>
  <si>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</si>
  <si>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</si>
  <si>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</si>
  <si>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</si>
  <si>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</si>
  <si>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</si>
  <si>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</si>
  <si>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</si>
  <si>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</si>
  <si>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</si>
  <si>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</si>
  <si>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</si>
  <si>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</si>
  <si>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</si>
  <si>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</si>
  <si>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</si>
  <si>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</si>
  <si>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</si>
  <si>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</si>
  <si>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</si>
  <si>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</si>
  <si>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</si>
  <si>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</si>
  <si>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</si>
  <si>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</si>
  <si>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</si>
  <si>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</si>
  <si>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</si>
  <si>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</si>
  <si>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</si>
  <si>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</si>
  <si>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</si>
  <si>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</si>
  <si>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</si>
  <si>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</si>
  <si>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</si>
  <si>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</si>
  <si>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</si>
  <si>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</si>
  <si>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</si>
  <si>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</si>
  <si>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</si>
  <si>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</si>
  <si>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</si>
  <si>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</si>
  <si>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</si>
  <si>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</si>
  <si>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</si>
  <si>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</si>
  <si>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</si>
  <si>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</si>
  <si>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</si>
  <si>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</si>
  <si>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</si>
  <si>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</si>
  <si>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</si>
  <si>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</si>
  <si>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</si>
  <si>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</si>
  <si>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</si>
  <si>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</si>
  <si>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</si>
  <si>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</si>
  <si>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</si>
  <si>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</si>
  <si>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</si>
  <si>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</si>
  <si>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</si>
  <si>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</si>
  <si>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</si>
  <si>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</si>
  <si>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</si>
  <si>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</si>
  <si>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</si>
  <si>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</si>
  <si>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</si>
  <si>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</si>
  <si>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</si>
  <si>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</si>
  <si>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</si>
  <si>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</si>
  <si>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</si>
  <si>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</si>
  <si>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</si>
  <si>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</si>
  <si>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</si>
  <si>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</si>
  <si>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</si>
  <si>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</si>
  <si>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</si>
  <si>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</si>
  <si>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</si>
  <si>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</si>
  <si>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</si>
  <si>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</si>
  <si>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</si>
  <si>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</si>
  <si>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</si>
  <si>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</si>
  <si>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</si>
  <si>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</si>
  <si>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</si>
  <si>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</si>
  <si>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</si>
  <si>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</si>
  <si>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</si>
  <si>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</si>
  <si>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</si>
  <si>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</si>
  <si>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</si>
  <si>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</si>
  <si>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</si>
  <si>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</si>
  <si>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</si>
  <si>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</si>
  <si>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</si>
  <si>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</si>
  <si>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</si>
  <si>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</si>
  <si>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</si>
  <si>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</si>
  <si>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</si>
  <si>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</si>
  <si>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</si>
  <si>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</si>
  <si>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</si>
  <si>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</si>
  <si>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</si>
  <si>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</si>
  <si>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</si>
  <si>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</si>
  <si>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</si>
  <si>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</si>
  <si>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</si>
  <si>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</si>
  <si>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</si>
  <si>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</si>
  <si>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</si>
  <si>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</si>
  <si>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</si>
  <si>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</si>
  <si>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</si>
  <si>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</si>
  <si>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</si>
  <si>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</si>
  <si>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</si>
  <si>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</si>
  <si>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</si>
  <si>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</si>
  <si>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</si>
  <si>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</si>
  <si>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</si>
  <si>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</si>
  <si>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</si>
  <si>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</si>
  <si>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</si>
  <si>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</si>
  <si>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</si>
  <si>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</si>
  <si>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</si>
  <si>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</si>
  <si>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</si>
  <si>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</si>
  <si>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</si>
  <si>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</si>
  <si>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</si>
  <si>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</si>
  <si>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</si>
  <si>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</si>
  <si>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</si>
  <si>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</si>
  <si>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</si>
  <si>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</si>
  <si>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</si>
  <si>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</si>
  <si>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</si>
  <si>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</si>
  <si>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</si>
  <si>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</si>
  <si>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</si>
  <si>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</si>
  <si>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</si>
  <si>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</si>
  <si>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</si>
  <si>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</si>
  <si>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</si>
  <si>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</si>
  <si>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</si>
  <si>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</si>
  <si>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</si>
  <si>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</si>
  <si>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</si>
  <si>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</si>
  <si>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</si>
  <si>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</si>
  <si>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</si>
  <si>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</si>
  <si>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</si>
  <si>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</si>
  <si>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</si>
  <si>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</si>
  <si>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</si>
  <si>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</si>
  <si>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</si>
  <si>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</si>
  <si>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</si>
  <si>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</si>
  <si>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</si>
  <si>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</si>
  <si>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</si>
  <si>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</si>
  <si>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</si>
  <si>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</si>
  <si>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</si>
  <si>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</si>
  <si>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</si>
  <si>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</si>
  <si>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</si>
  <si>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</si>
  <si>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</si>
  <si>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</si>
  <si>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</si>
  <si>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</si>
  <si>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</si>
  <si>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</si>
  <si>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</si>
  <si>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</si>
  <si>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</si>
  <si>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</si>
  <si>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</si>
  <si>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</si>
  <si>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</si>
  <si>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</si>
  <si>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</si>
  <si>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</si>
  <si>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</si>
  <si>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</si>
  <si>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</si>
  <si>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</si>
  <si>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</si>
  <si>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</si>
  <si>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</si>
  <si>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</si>
  <si>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</si>
  <si>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</si>
  <si>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</si>
  <si>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</si>
  <si>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</si>
  <si>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</si>
  <si>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</si>
  <si>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</si>
  <si>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</si>
  <si>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</si>
  <si>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</si>
  <si>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</si>
  <si>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</si>
  <si>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</si>
  <si>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</si>
  <si>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</si>
  <si>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</si>
  <si>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</si>
  <si>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</si>
  <si>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</si>
  <si>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</si>
  <si>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</si>
  <si>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</si>
  <si>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</si>
  <si>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</si>
  <si>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</si>
  <si>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</si>
  <si>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</si>
  <si>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</si>
  <si>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</si>
  <si>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</si>
  <si>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</si>
  <si>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</si>
  <si>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</si>
  <si>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</si>
  <si>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</si>
  <si>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</si>
  <si>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</si>
  <si>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</si>
  <si>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</si>
  <si>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</si>
  <si>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</si>
  <si>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</si>
  <si>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</si>
  <si>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</si>
  <si>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</si>
  <si>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</si>
  <si>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</si>
  <si>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</si>
  <si>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</si>
  <si>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</si>
  <si>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</si>
  <si>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</si>
  <si>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</si>
  <si>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</si>
  <si>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</si>
  <si>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</si>
  <si>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</si>
  <si>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</si>
  <si>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</si>
  <si>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</si>
  <si>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</si>
  <si>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</si>
  <si>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</si>
  <si>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</si>
  <si>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</si>
  <si>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</si>
  <si>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</si>
  <si>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</si>
  <si>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</si>
  <si>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</si>
  <si>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</si>
  <si>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</si>
  <si>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</si>
  <si>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</si>
  <si>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</si>
  <si>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</si>
  <si>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</si>
  <si>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</si>
  <si>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</si>
  <si>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</si>
  <si>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</si>
  <si>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</si>
  <si>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</si>
  <si>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</si>
  <si>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</si>
  <si>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</si>
  <si>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</si>
  <si>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</si>
  <si>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</si>
  <si>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</si>
  <si>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</si>
  <si>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</si>
  <si>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</si>
  <si>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</si>
  <si>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</si>
  <si>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</si>
  <si>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</si>
  <si>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</si>
  <si>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</si>
  <si>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</si>
  <si>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</si>
  <si>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</si>
  <si>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</si>
  <si>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</si>
  <si>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</si>
  <si>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</si>
  <si>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</si>
  <si>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</si>
  <si>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</si>
  <si>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</si>
  <si>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</si>
  <si>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</si>
  <si>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</si>
  <si>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</si>
  <si>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</si>
  <si>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</si>
  <si>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</si>
  <si>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</si>
  <si>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</si>
  <si>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</si>
  <si>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</si>
  <si>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</si>
  <si>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</si>
  <si>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</si>
  <si>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</si>
  <si>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</si>
  <si>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</si>
  <si>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</si>
  <si>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</si>
  <si>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</si>
  <si>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</si>
  <si>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</si>
  <si>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</si>
  <si>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</si>
  <si>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</si>
  <si>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</si>
  <si>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</si>
  <si>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</si>
  <si>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</si>
  <si>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</si>
  <si>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</si>
  <si>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</si>
  <si>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</si>
  <si>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</si>
  <si>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</si>
  <si>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</si>
  <si>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</si>
  <si>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</si>
  <si>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</si>
  <si>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</si>
  <si>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</si>
  <si>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</si>
  <si>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</si>
  <si>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</si>
  <si>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</si>
  <si>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</si>
  <si>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</si>
  <si>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</si>
  <si>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</si>
  <si>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</si>
  <si>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</si>
  <si>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</si>
  <si>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</si>
  <si>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</si>
  <si>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</si>
  <si>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</si>
  <si>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</si>
  <si>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</si>
  <si>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</si>
  <si>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</si>
  <si>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</si>
  <si>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</si>
  <si>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</si>
  <si>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</si>
  <si>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</si>
  <si>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</si>
  <si>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</si>
  <si>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</si>
  <si>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</si>
  <si>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</si>
  <si>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</si>
  <si>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</si>
  <si>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</si>
  <si>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</si>
  <si>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</si>
  <si>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</si>
  <si>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</si>
  <si>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</si>
  <si>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</si>
  <si>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</si>
  <si>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</si>
  <si>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</si>
  <si>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</si>
  <si>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</si>
  <si>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</si>
  <si>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</si>
  <si>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</si>
  <si>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</si>
  <si>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</si>
  <si>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</si>
  <si>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</si>
  <si>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</si>
  <si>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</si>
  <si>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</si>
  <si>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</si>
  <si>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</si>
  <si>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</si>
  <si>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</si>
  <si>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</si>
  <si>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</si>
  <si>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</si>
  <si>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</si>
  <si>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</si>
  <si>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</si>
  <si>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</si>
  <si>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</si>
  <si>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</si>
  <si>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</si>
  <si>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</si>
  <si>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</si>
  <si>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</si>
  <si>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</si>
  <si>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</si>
  <si>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</si>
  <si>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</si>
  <si>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</si>
  <si>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</si>
  <si>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</si>
  <si>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</si>
  <si>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</si>
  <si>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</si>
  <si>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</si>
  <si>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</si>
  <si>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</si>
  <si>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</si>
  <si>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</si>
  <si>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</si>
  <si>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</si>
  <si>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</si>
  <si>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</si>
  <si>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</si>
  <si>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</si>
  <si>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</si>
  <si>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</si>
  <si>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</si>
  <si>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</si>
  <si>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</si>
  <si>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</si>
  <si>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</si>
  <si>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</si>
  <si>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</si>
  <si>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</si>
  <si>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</si>
  <si>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</si>
  <si>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</si>
  <si>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</si>
  <si>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</si>
  <si>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</si>
  <si>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</si>
  <si>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</si>
  <si>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</si>
  <si>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</si>
  <si>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</si>
  <si>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</si>
  <si>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</si>
  <si>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</si>
  <si>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</si>
  <si>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</si>
  <si>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</si>
  <si>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</si>
  <si>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</si>
  <si>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</si>
  <si>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</si>
  <si>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</si>
  <si>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</si>
  <si>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</si>
  <si>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</si>
  <si>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</si>
  <si>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</si>
  <si>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</si>
  <si>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</si>
  <si>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</si>
  <si>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</si>
  <si>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</si>
  <si>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</si>
  <si>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</si>
  <si>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</si>
  <si>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</si>
  <si>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</si>
  <si>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</si>
  <si>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</si>
  <si>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</si>
  <si>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</si>
  <si>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</si>
  <si>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</si>
  <si>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</si>
  <si>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</si>
  <si>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</si>
  <si>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</si>
  <si>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</si>
  <si>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</si>
  <si>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</si>
  <si>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</si>
  <si>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</si>
  <si>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</si>
  <si>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</si>
  <si>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</si>
  <si>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</si>
  <si>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</si>
  <si>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</si>
  <si>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</si>
  <si>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</si>
  <si>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</si>
  <si>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</si>
  <si>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</si>
  <si>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</si>
  <si>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</si>
  <si>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</si>
  <si>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</si>
  <si>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</si>
  <si>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</si>
  <si>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</si>
  <si>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</si>
  <si>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</si>
  <si>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</si>
  <si>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</si>
  <si>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</si>
  <si>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</si>
  <si>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</si>
  <si>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</si>
  <si>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</si>
  <si>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</si>
  <si>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</si>
  <si>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</si>
  <si>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</si>
  <si>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</si>
  <si>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</si>
  <si>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</si>
  <si>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</si>
  <si>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</si>
  <si>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</si>
  <si>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</si>
  <si>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</si>
  <si>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</si>
  <si>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</si>
  <si>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</si>
  <si>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</si>
  <si>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</si>
  <si>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</si>
  <si>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</si>
  <si>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</si>
  <si>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</si>
  <si>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</si>
  <si>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</si>
  <si>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</si>
  <si>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</si>
  <si>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</si>
  <si>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</si>
  <si>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</si>
  <si>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</si>
  <si>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</si>
  <si>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</si>
  <si>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</si>
  <si>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</si>
  <si>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</si>
  <si>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</si>
  <si>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</si>
  <si>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</si>
  <si>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</si>
  <si>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</si>
  <si>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</si>
  <si>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</si>
  <si>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</si>
  <si>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</si>
  <si>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</si>
  <si>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</si>
  <si>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</si>
  <si>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</si>
  <si>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</si>
  <si>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</si>
  <si>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</si>
  <si>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</si>
  <si>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</si>
  <si>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</si>
  <si>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</si>
  <si>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</si>
  <si>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</si>
  <si>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</si>
  <si>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</si>
  <si>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</si>
  <si>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</si>
  <si>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</si>
  <si>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</si>
  <si>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</si>
  <si>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</si>
  <si>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</si>
  <si>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</si>
  <si>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</si>
  <si>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</si>
  <si>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</si>
  <si>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</si>
  <si>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</si>
  <si>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</si>
  <si>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</si>
  <si>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</si>
  <si>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</si>
  <si>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</si>
  <si>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</si>
  <si>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</si>
  <si>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</si>
  <si>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</si>
  <si>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</si>
  <si>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</si>
  <si>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</si>
  <si>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</si>
  <si>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</si>
  <si>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</si>
  <si>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</si>
  <si>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</si>
  <si>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</si>
  <si>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</si>
  <si>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</si>
  <si>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</si>
  <si>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</si>
  <si>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</si>
  <si>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</si>
  <si>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</si>
  <si>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</si>
  <si>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</si>
  <si>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</si>
  <si>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</si>
  <si>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</si>
  <si>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</si>
  <si>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</si>
  <si>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</si>
  <si>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</si>
  <si>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</si>
  <si>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</si>
  <si>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</si>
  <si>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</si>
  <si>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</si>
  <si>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</si>
  <si>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</si>
  <si>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</si>
  <si>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</si>
  <si>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</si>
  <si>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</si>
  <si>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</si>
  <si>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</si>
  <si>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</si>
  <si>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</si>
  <si>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</si>
  <si>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</si>
  <si>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</si>
  <si>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</si>
  <si>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</si>
  <si>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</si>
  <si>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</si>
  <si>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</si>
  <si>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</si>
  <si>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</si>
  <si>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</si>
  <si>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</si>
  <si>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</si>
  <si>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</si>
  <si>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</si>
  <si>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</si>
  <si>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</si>
  <si>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</si>
  <si>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</si>
  <si>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</si>
  <si>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</si>
  <si>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</si>
  <si>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</si>
  <si>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</si>
  <si>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</si>
  <si>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</si>
  <si>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</si>
  <si>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</si>
  <si>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</si>
  <si>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</si>
  <si>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</si>
  <si>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</si>
  <si>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</si>
  <si>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</si>
  <si>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</si>
  <si>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</si>
  <si>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</si>
  <si>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</si>
  <si>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</si>
  <si>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</si>
  <si>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</si>
  <si>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</si>
  <si>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</si>
  <si>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</si>
  <si>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</si>
  <si>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</si>
  <si>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</si>
  <si>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</si>
  <si>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</si>
  <si>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</si>
  <si>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</si>
  <si>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</si>
  <si>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</si>
  <si>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</si>
  <si>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</si>
  <si>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</si>
  <si>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</si>
  <si>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</si>
  <si>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</si>
  <si>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</si>
  <si>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</si>
  <si>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</si>
  <si>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</si>
  <si>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</si>
  <si>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</si>
  <si>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</si>
  <si>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</si>
  <si>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</si>
  <si>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</si>
  <si>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</si>
  <si>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</si>
  <si>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</si>
  <si>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</si>
  <si>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</si>
  <si>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</si>
  <si>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</si>
  <si>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</si>
  <si>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</si>
  <si>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</si>
  <si>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</si>
  <si>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</si>
  <si>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</si>
  <si>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</si>
  <si>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</si>
  <si>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</si>
  <si>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</si>
  <si>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</si>
  <si>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</si>
  <si>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</si>
  <si>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</si>
  <si>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</si>
  <si>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</si>
  <si>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</si>
  <si>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</si>
  <si>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</si>
  <si>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</si>
  <si>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</si>
  <si>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</si>
  <si>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</si>
  <si>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</si>
  <si>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</si>
  <si>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</si>
  <si>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</si>
  <si>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</si>
  <si>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</si>
  <si>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</si>
  <si>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</si>
  <si>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</si>
  <si>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</si>
  <si>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</si>
  <si>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</si>
  <si>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</si>
  <si>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</si>
  <si>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</si>
  <si>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</si>
  <si>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</si>
  <si>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</si>
  <si>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</si>
  <si>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</si>
  <si>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</si>
  <si>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</si>
  <si>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</si>
  <si>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</si>
  <si>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</si>
  <si>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</si>
  <si>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</si>
  <si>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</si>
  <si>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</si>
  <si>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</si>
  <si>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</si>
  <si>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</si>
  <si>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</si>
  <si>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</si>
  <si>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</si>
  <si>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</si>
  <si>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</si>
  <si>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</si>
  <si>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</si>
  <si>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</si>
  <si>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</si>
  <si>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</si>
  <si>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</si>
  <si>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</si>
  <si>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</si>
  <si>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</si>
  <si>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</si>
  <si>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</si>
  <si>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</si>
  <si>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</si>
  <si>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</si>
  <si>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</si>
  <si>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</si>
  <si>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</si>
  <si>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</si>
  <si>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</si>
  <si>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</si>
  <si>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</si>
  <si>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</si>
  <si>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</si>
  <si>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</si>
  <si>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</si>
  <si>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</si>
  <si>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</si>
  <si>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</si>
  <si>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</si>
  <si>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</si>
  <si>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</si>
  <si>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</si>
  <si>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</si>
  <si>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</si>
  <si>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</si>
  <si>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</si>
  <si>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</si>
  <si>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</si>
  <si>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</si>
  <si>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</si>
  <si>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</si>
  <si>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</si>
  <si>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</si>
  <si>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</si>
  <si>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</si>
  <si>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</si>
  <si>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</si>
  <si>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</si>
  <si>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</si>
  <si>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</si>
  <si>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</si>
  <si>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</si>
  <si>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</si>
  <si>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</si>
  <si>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</si>
  <si>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</si>
  <si>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</si>
  <si>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</si>
  <si>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</si>
  <si>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</si>
  <si>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</si>
  <si>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</si>
  <si>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</si>
  <si>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</si>
  <si>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</si>
  <si>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</si>
  <si>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</si>
  <si>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</si>
  <si>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</si>
  <si>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</si>
  <si>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</si>
  <si>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</si>
  <si>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</si>
  <si>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</si>
  <si>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</si>
  <si>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</si>
  <si>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</si>
  <si>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</si>
  <si>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</si>
  <si>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</si>
  <si>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</si>
  <si>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</si>
  <si>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</si>
  <si>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</si>
  <si>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</si>
  <si>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</si>
  <si>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</si>
  <si>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</si>
  <si>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</si>
  <si>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</si>
  <si>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</si>
  <si>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</si>
  <si>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</si>
  <si>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</si>
  <si>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</si>
  <si>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</si>
  <si>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</si>
  <si>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</si>
  <si>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</si>
  <si>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</si>
  <si>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</si>
  <si>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</si>
  <si>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</si>
  <si>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</si>
  <si>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</si>
  <si>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</si>
  <si>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</si>
  <si>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</si>
  <si>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</si>
  <si>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</si>
  <si>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</si>
  <si>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</si>
  <si>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</si>
  <si>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</si>
  <si>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</si>
  <si>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</si>
  <si>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</si>
  <si>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</si>
  <si>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</si>
  <si>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</si>
  <si>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</si>
  <si>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</si>
  <si>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</si>
  <si>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</si>
  <si>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</si>
  <si>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</si>
  <si>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</si>
  <si>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</si>
  <si>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</si>
  <si>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</si>
  <si>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</si>
  <si>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</si>
  <si>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</si>
  <si>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</si>
  <si>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</si>
  <si>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</si>
  <si>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</si>
  <si>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</si>
  <si>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</si>
  <si>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</si>
  <si>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</si>
  <si>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</si>
  <si>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</si>
  <si>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</si>
  <si>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</si>
  <si>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</si>
  <si>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</si>
  <si>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</si>
  <si>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</si>
  <si>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</si>
  <si>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</si>
  <si>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</si>
  <si>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</si>
  <si>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</si>
  <si>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</si>
  <si>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</si>
  <si>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</si>
  <si>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</si>
  <si>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</si>
  <si>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</si>
  <si>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</si>
  <si>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</si>
  <si>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</si>
  <si>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</si>
  <si>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</si>
  <si>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</si>
  <si>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</si>
  <si>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</si>
  <si>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</si>
  <si>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</si>
  <si>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</si>
  <si>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</si>
  <si>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</si>
  <si>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</si>
  <si>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</si>
  <si>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</si>
  <si>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</si>
  <si>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</si>
  <si>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</si>
  <si>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</si>
  <si>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</si>
  <si>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</si>
  <si>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</si>
  <si>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</si>
  <si>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</si>
  <si>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</si>
  <si>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</si>
  <si>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</si>
  <si>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</si>
  <si>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</si>
  <si>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</si>
  <si>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</si>
  <si>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</si>
  <si>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</si>
  <si>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</si>
  <si>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</si>
  <si>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</si>
  <si>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</si>
  <si>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</si>
  <si>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</si>
  <si>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</si>
  <si>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</si>
  <si>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</si>
  <si>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</si>
  <si>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</si>
  <si>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</si>
  <si>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</si>
  <si>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</si>
  <si>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</si>
  <si>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</si>
  <si>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</si>
  <si>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</si>
  <si>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</si>
  <si>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</si>
  <si>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</si>
  <si>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</si>
  <si>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</si>
  <si>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</si>
  <si>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</si>
  <si>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</si>
  <si>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</si>
  <si>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</si>
  <si>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</si>
  <si>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</si>
  <si>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</si>
  <si>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</si>
  <si>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</si>
  <si>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</si>
  <si>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</si>
  <si>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</si>
  <si>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</si>
  <si>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</si>
  <si>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</si>
  <si>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</si>
  <si>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</si>
  <si>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</si>
  <si>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</si>
  <si>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</si>
  <si>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</si>
  <si>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</si>
  <si>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</si>
  <si>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</si>
  <si>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</si>
  <si>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</si>
  <si>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</si>
  <si>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</si>
  <si>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</si>
  <si>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</si>
  <si>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</si>
  <si>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</si>
  <si>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</si>
  <si>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</si>
  <si>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</si>
  <si>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</si>
  <si>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</si>
  <si>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</si>
  <si>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</si>
  <si>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</si>
  <si>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</si>
  <si>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</si>
  <si>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</si>
  <si>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</si>
  <si>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</si>
  <si>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</si>
  <si>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</si>
  <si>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</si>
  <si>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</si>
  <si>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</si>
  <si>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</si>
  <si>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</si>
  <si>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</si>
  <si>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</si>
  <si>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</si>
  <si>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</si>
  <si>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</si>
  <si>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</si>
  <si>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</si>
  <si>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</si>
  <si>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</si>
  <si>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</si>
  <si>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</si>
  <si>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</si>
  <si>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</si>
  <si>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</si>
  <si>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</si>
  <si>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</si>
  <si>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</si>
  <si>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</si>
  <si>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</si>
  <si>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</si>
  <si>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</si>
  <si>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</si>
  <si>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</si>
  <si>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</si>
  <si>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</si>
  <si>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</si>
  <si>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</si>
  <si>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</si>
  <si>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</si>
  <si>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</si>
  <si>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</si>
  <si>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</si>
  <si>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</si>
  <si>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</si>
  <si>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</si>
  <si>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</si>
  <si>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</si>
  <si>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</si>
  <si>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</si>
  <si>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</si>
  <si>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</si>
  <si>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</si>
  <si>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</si>
  <si>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</si>
  <si>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</si>
  <si>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</si>
  <si>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</si>
  <si>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</si>
  <si>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</si>
  <si>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</si>
  <si>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</si>
  <si>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</si>
  <si>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</si>
  <si>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</si>
  <si>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</si>
  <si>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</si>
  <si>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</si>
  <si>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</si>
  <si>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</si>
  <si>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</si>
  <si>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</si>
  <si>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</si>
  <si>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</si>
  <si>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</si>
  <si>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</si>
  <si>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</si>
  <si>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</si>
  <si>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</si>
  <si>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</si>
  <si>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</si>
  <si>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</si>
  <si>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</si>
  <si>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</si>
  <si>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</si>
  <si>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</si>
  <si>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</si>
  <si>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</si>
  <si>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</si>
  <si>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</si>
  <si>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</si>
  <si>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</si>
  <si>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</si>
  <si>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</si>
  <si>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</si>
  <si>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</si>
  <si>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</si>
  <si>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</si>
  <si>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</si>
  <si>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</si>
  <si>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</si>
  <si>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</si>
  <si>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</si>
  <si>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</si>
  <si>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</si>
  <si>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</si>
  <si>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</si>
  <si>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</si>
  <si>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</si>
  <si>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</si>
  <si>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</si>
  <si>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</si>
  <si>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</si>
  <si>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</si>
  <si>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</si>
  <si>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</si>
  <si>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</si>
  <si>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</si>
  <si>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</si>
  <si>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</si>
  <si>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</si>
  <si>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</si>
  <si>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</si>
  <si>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</si>
  <si>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</si>
  <si>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</si>
  <si>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</si>
  <si>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</si>
  <si>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</si>
  <si>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</si>
  <si>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</si>
  <si>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</si>
  <si>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</si>
  <si>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</si>
  <si>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</si>
  <si>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</si>
  <si>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</si>
  <si>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</si>
  <si>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</si>
  <si>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</si>
  <si>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</si>
  <si>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</si>
  <si>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</si>
  <si>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</si>
  <si>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</si>
  <si>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</si>
  <si>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</si>
  <si>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</si>
  <si>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</si>
  <si>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</si>
  <si>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</si>
  <si>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</si>
  <si>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</si>
  <si>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</si>
  <si>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</si>
  <si>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</si>
  <si>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</si>
  <si>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</si>
  <si>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</si>
  <si>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</si>
  <si>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</si>
  <si>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</si>
  <si>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</si>
  <si>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</si>
  <si>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</si>
  <si>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</si>
  <si>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</si>
  <si>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</si>
  <si>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</si>
  <si>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</si>
  <si>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</si>
  <si>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</si>
  <si>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</si>
  <si>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</si>
  <si>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</si>
  <si>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</si>
  <si>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</si>
  <si>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</si>
  <si>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</si>
  <si>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</si>
  <si>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</si>
  <si>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</si>
  <si>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</si>
  <si>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</si>
  <si>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</si>
  <si>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</si>
  <si>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</si>
  <si>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</si>
  <si>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</si>
  <si>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</si>
  <si>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</si>
  <si>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</si>
  <si>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</si>
  <si>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</si>
  <si>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</si>
  <si>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</si>
  <si>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</si>
  <si>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</si>
  <si>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</si>
  <si>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</si>
  <si>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</si>
  <si>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</si>
  <si>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</si>
  <si>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</si>
  <si>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</si>
  <si>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</si>
  <si>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</si>
  <si>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</si>
  <si>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</si>
  <si>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</si>
  <si>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</si>
  <si>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</si>
  <si>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</si>
  <si>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</si>
  <si>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</si>
  <si>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</si>
  <si>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</si>
  <si>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</si>
  <si>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</si>
  <si>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</si>
  <si>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</si>
  <si>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</si>
  <si>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</si>
  <si>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</si>
  <si>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</si>
  <si>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</si>
  <si>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</si>
  <si>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</si>
  <si>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</si>
  <si>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</si>
  <si>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</si>
  <si>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</si>
  <si>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</si>
  <si>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</si>
  <si>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</si>
  <si>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</si>
  <si>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</si>
  <si>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</si>
  <si>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</si>
  <si>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</si>
  <si>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</si>
  <si>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</si>
  <si>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</si>
  <si>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</si>
  <si>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</si>
  <si>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</si>
  <si>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</si>
  <si>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</si>
  <si>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</si>
  <si>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</si>
  <si>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</si>
  <si>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</si>
  <si>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</si>
  <si>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</si>
  <si>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</si>
  <si>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</si>
  <si>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</si>
  <si>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</si>
  <si>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</si>
  <si>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</si>
  <si>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</si>
  <si>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</si>
  <si>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</si>
  <si>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</si>
  <si>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</si>
  <si>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</si>
  <si>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</si>
  <si>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</si>
  <si>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</si>
  <si>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</si>
  <si>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</si>
  <si>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</si>
  <si>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</si>
  <si>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</si>
  <si>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</si>
  <si>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</si>
  <si>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</si>
  <si>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</si>
  <si>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</si>
  <si>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</si>
  <si>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</si>
  <si>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</si>
  <si>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</si>
  <si>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</si>
  <si>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</si>
  <si>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</si>
  <si>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</si>
  <si>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</si>
  <si>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</si>
  <si>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</si>
  <si>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</si>
  <si>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</si>
  <si>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</si>
  <si>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</si>
  <si>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</si>
  <si>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</si>
  <si>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</si>
  <si>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</si>
  <si>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</si>
  <si>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</si>
  <si>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</si>
  <si>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</si>
  <si>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</si>
  <si>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</si>
  <si>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</si>
  <si>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</si>
  <si>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</si>
  <si>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</si>
  <si>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</si>
  <si>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</si>
  <si>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</si>
  <si>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</si>
  <si>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</si>
  <si>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</si>
  <si>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</si>
  <si>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</si>
  <si>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</si>
  <si>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</si>
  <si>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</si>
  <si>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</si>
  <si>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</si>
  <si>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</si>
  <si>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</si>
  <si>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</si>
  <si>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</si>
  <si>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</si>
  <si>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</si>
  <si>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</si>
  <si>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</si>
  <si>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</si>
  <si>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</si>
  <si>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</si>
  <si>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</si>
  <si>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</si>
  <si>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</si>
  <si>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</si>
  <si>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</si>
  <si>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</si>
  <si>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</si>
  <si>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</si>
  <si>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</si>
  <si>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</si>
  <si>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</si>
  <si>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</si>
  <si>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</si>
  <si>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</si>
  <si>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</si>
  <si>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</si>
  <si>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</si>
  <si>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</si>
  <si>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</si>
  <si>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</si>
  <si>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</si>
  <si>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</si>
  <si>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</si>
  <si>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</si>
  <si>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</si>
  <si>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</si>
  <si>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</si>
  <si>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</si>
  <si>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</si>
  <si>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</si>
  <si>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</si>
  <si>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</si>
  <si>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</si>
  <si>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</si>
  <si>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</si>
  <si>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</si>
  <si>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</si>
  <si>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</si>
  <si>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</si>
  <si>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</si>
  <si>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</si>
  <si>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</si>
  <si>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</si>
  <si>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</si>
  <si>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</si>
  <si>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</si>
  <si>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</si>
  <si>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</si>
  <si>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</si>
  <si>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</si>
  <si>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</si>
  <si>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</si>
  <si>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</si>
  <si>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</si>
  <si>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</si>
  <si>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</si>
  <si>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</si>
  <si>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</si>
  <si>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</si>
  <si>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</si>
  <si>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</si>
  <si>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</si>
  <si>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</si>
  <si>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</si>
  <si>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</si>
  <si>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</si>
  <si>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</si>
  <si>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</si>
  <si>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</si>
  <si>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</si>
  <si>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</si>
  <si>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</si>
  <si>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</si>
  <si>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</si>
  <si>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</si>
  <si>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</si>
  <si>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</si>
  <si>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</si>
  <si>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</si>
  <si>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</si>
  <si>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</si>
  <si>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</si>
  <si>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</si>
  <si>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</si>
  <si>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</si>
  <si>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</si>
  <si>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</si>
  <si>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</si>
  <si>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</si>
  <si>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</si>
  <si>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</si>
  <si>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</si>
  <si>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</si>
  <si>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</si>
  <si>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</si>
  <si>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</si>
  <si>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</si>
  <si>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</si>
  <si>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</si>
  <si>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</si>
  <si>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</si>
  <si>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</si>
  <si>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</si>
  <si>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</si>
  <si>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</si>
  <si>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</si>
  <si>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</si>
  <si>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</si>
  <si>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</si>
  <si>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</si>
  <si>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</si>
  <si>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</si>
  <si>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</si>
  <si>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</si>
  <si>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</si>
  <si>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</si>
  <si>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</si>
  <si>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</si>
  <si>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</si>
  <si>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</si>
  <si>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</si>
  <si>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</si>
  <si>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</si>
  <si>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</si>
  <si>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</si>
  <si>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</si>
  <si>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</si>
  <si>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</si>
  <si>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</si>
  <si>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</si>
  <si>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</si>
  <si>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</si>
  <si>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</si>
  <si>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</si>
  <si>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</si>
  <si>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</si>
  <si>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</si>
  <si>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</si>
  <si>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</si>
  <si>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</si>
  <si>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</si>
  <si>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</si>
  <si>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</si>
  <si>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</si>
  <si>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</si>
  <si>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</si>
  <si>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</si>
  <si>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</si>
  <si>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</si>
  <si>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</si>
  <si>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</si>
  <si>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</si>
  <si>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</si>
  <si>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</si>
  <si>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</si>
  <si>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</si>
  <si>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</si>
  <si>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</si>
  <si>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</si>
  <si>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</si>
  <si>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</si>
  <si>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</si>
  <si>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</si>
  <si>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</si>
  <si>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</si>
  <si>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</si>
  <si>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</si>
  <si>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</si>
  <si>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</si>
  <si>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</si>
  <si>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</si>
  <si>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</si>
  <si>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</si>
  <si>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</si>
  <si>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</si>
  <si>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</si>
  <si>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</si>
  <si>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</si>
  <si>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</si>
  <si>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</si>
  <si>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</si>
  <si>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</si>
  <si>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</si>
  <si>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</si>
  <si>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</si>
  <si>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</si>
  <si>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</si>
  <si>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</si>
  <si>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</si>
  <si>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</si>
  <si>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</si>
  <si>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</si>
  <si>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</si>
  <si>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</si>
  <si>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</si>
  <si>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</si>
  <si>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</si>
  <si>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</si>
  <si>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</si>
  <si>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</si>
  <si>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</si>
  <si>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</si>
  <si>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</si>
  <si>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</si>
  <si>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</si>
  <si>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</si>
  <si>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</si>
  <si>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</si>
  <si>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</si>
  <si>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</si>
  <si>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</si>
  <si>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</si>
  <si>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</si>
  <si>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</si>
  <si>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</si>
  <si>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</si>
  <si>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</si>
  <si>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</si>
  <si>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</si>
  <si>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</si>
  <si>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</si>
  <si>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</si>
  <si>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</si>
  <si>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</si>
  <si>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</si>
  <si>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</si>
  <si>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</si>
  <si>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</si>
  <si>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</si>
  <si>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</si>
  <si>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</si>
  <si>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</si>
  <si>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</si>
  <si>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</si>
  <si>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</si>
  <si>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</si>
  <si>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</si>
  <si>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</si>
  <si>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</si>
  <si>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</si>
  <si>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</si>
  <si>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</si>
  <si>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</si>
  <si>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</si>
  <si>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</si>
  <si>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</si>
  <si>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</si>
  <si>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</si>
  <si>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</si>
  <si>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</si>
  <si>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</si>
  <si>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</si>
  <si>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</si>
  <si>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</si>
  <si>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</si>
  <si>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</si>
  <si>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</si>
  <si>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</si>
  <si>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</si>
  <si>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</si>
  <si>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</si>
  <si>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</si>
  <si>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</si>
  <si>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</si>
  <si>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</si>
  <si>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</si>
  <si>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</si>
  <si>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</si>
  <si>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</si>
  <si>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</si>
  <si>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</si>
  <si>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</si>
  <si>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</si>
  <si>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</si>
  <si>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</si>
  <si>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</si>
  <si>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</si>
  <si>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</si>
  <si>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</si>
  <si>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</si>
  <si>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</si>
  <si>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</si>
  <si>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</si>
  <si>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</si>
  <si>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</si>
  <si>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</si>
  <si>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</si>
  <si>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</si>
  <si>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</si>
  <si>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</si>
  <si>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</si>
  <si>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</si>
  <si>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</si>
  <si>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</si>
  <si>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</si>
  <si>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</si>
  <si>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</si>
  <si>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</si>
  <si>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</si>
  <si>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</si>
  <si>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</si>
  <si>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</si>
  <si>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</si>
  <si>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</si>
  <si>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</si>
  <si>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</si>
  <si>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</si>
  <si>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</si>
  <si>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</si>
  <si>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</si>
  <si>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</si>
  <si>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</si>
  <si>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</si>
  <si>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</si>
  <si>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</si>
  <si>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</si>
  <si>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</si>
  <si>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</si>
  <si>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</si>
  <si>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</si>
  <si>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</si>
  <si>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</si>
  <si>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</si>
  <si>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</si>
  <si>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</si>
  <si>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</si>
  <si>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</si>
  <si>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</si>
  <si>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</si>
  <si>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</si>
  <si>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</si>
  <si>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</si>
  <si>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</si>
  <si>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</si>
  <si>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</si>
  <si>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</si>
  <si>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</si>
  <si>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</si>
  <si>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</si>
  <si>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</si>
  <si>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</si>
  <si>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</si>
  <si>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</si>
  <si>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</si>
  <si>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</si>
  <si>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</si>
  <si>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</si>
  <si>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</si>
  <si>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</si>
  <si>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</si>
  <si>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</si>
  <si>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</si>
  <si>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</si>
  <si>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</si>
  <si>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</si>
  <si>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</si>
  <si>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</si>
  <si>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</si>
  <si>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</si>
  <si>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</si>
  <si>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</si>
  <si>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</si>
  <si>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</si>
  <si>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</si>
  <si>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</si>
  <si>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</si>
  <si>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</si>
  <si>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</si>
  <si>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</si>
  <si>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</si>
  <si>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</si>
  <si>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</si>
  <si>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</si>
  <si>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</si>
  <si>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</si>
  <si>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</si>
  <si>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</si>
  <si>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</si>
  <si>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</si>
  <si>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</si>
  <si>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</si>
  <si>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</si>
  <si>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</si>
  <si>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</si>
  <si>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</si>
  <si>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</si>
  <si>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</si>
  <si>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</si>
  <si>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</si>
  <si>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</si>
  <si>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</si>
  <si>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</si>
  <si>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</si>
  <si>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</si>
  <si>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</si>
  <si>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</si>
  <si>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</si>
  <si>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</si>
  <si>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</si>
  <si>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</si>
  <si>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</si>
  <si>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</si>
  <si>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</si>
  <si>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</si>
  <si>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</si>
  <si>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</si>
  <si>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</si>
  <si>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</si>
  <si>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</si>
  <si>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</si>
  <si>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</si>
  <si>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</si>
  <si>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</si>
  <si>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</si>
  <si>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</si>
  <si>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</si>
  <si>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</si>
  <si>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</si>
  <si>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</si>
  <si>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</si>
  <si>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</si>
  <si>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</si>
  <si>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</si>
  <si>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</si>
  <si>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</si>
  <si>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</si>
  <si>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</si>
  <si>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</si>
  <si>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</si>
  <si>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</si>
  <si>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</si>
  <si>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</si>
  <si>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</si>
  <si>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</si>
  <si>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</si>
  <si>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</si>
  <si>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</si>
  <si>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</si>
  <si>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</si>
  <si>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</si>
  <si>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</si>
  <si>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</si>
  <si>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</si>
  <si>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</si>
  <si>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</si>
  <si>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</si>
  <si>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</si>
  <si>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</si>
  <si>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</si>
  <si>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</si>
  <si>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</si>
  <si>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</si>
  <si>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</si>
  <si>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</si>
  <si>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</si>
  <si>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</si>
  <si>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</si>
  <si>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</si>
  <si>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</si>
  <si>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</si>
  <si>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</si>
  <si>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</si>
  <si>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</si>
  <si>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</si>
  <si>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</si>
  <si>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</si>
  <si>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</si>
  <si>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</si>
  <si>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</si>
  <si>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</si>
  <si>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</si>
  <si>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</si>
  <si>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</si>
  <si>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</si>
  <si>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</si>
  <si>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</si>
  <si>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</si>
  <si>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</si>
  <si>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</si>
  <si>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</si>
  <si>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</si>
  <si>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</si>
  <si>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</si>
  <si>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</si>
  <si>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</si>
  <si>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</si>
  <si>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</si>
  <si>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</si>
  <si>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</si>
  <si>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</si>
  <si>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</si>
  <si>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</si>
  <si>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</si>
  <si>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</si>
  <si>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</si>
  <si>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</si>
  <si>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</si>
  <si>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</si>
  <si>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</si>
  <si>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</si>
  <si>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</si>
  <si>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</si>
  <si>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</si>
  <si>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</si>
  <si>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</si>
  <si>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</si>
  <si>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</si>
  <si>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</si>
  <si>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</si>
  <si>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</si>
  <si>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</si>
  <si>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</si>
  <si>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</si>
  <si>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</si>
  <si>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</si>
  <si>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</si>
  <si>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</si>
  <si>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</si>
  <si>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</si>
  <si>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</si>
  <si>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</si>
  <si>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</si>
  <si>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</si>
  <si>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</si>
  <si>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</si>
  <si>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</si>
  <si>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</si>
  <si>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</si>
  <si>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</si>
  <si>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</si>
  <si>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</si>
  <si>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</si>
  <si>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</si>
  <si>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</si>
  <si>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</si>
  <si>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</si>
  <si>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</si>
  <si>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</si>
  <si>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</si>
  <si>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</si>
  <si>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</si>
  <si>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</si>
  <si>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</si>
  <si>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</si>
  <si>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</si>
  <si>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</si>
  <si>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</si>
  <si>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</si>
  <si>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</si>
  <si>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</si>
  <si>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</si>
  <si>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</si>
  <si>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</si>
  <si>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</si>
  <si>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</si>
  <si>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</si>
  <si>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</si>
  <si>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</si>
  <si>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</si>
  <si>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</si>
  <si>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</si>
  <si>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</si>
  <si>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</si>
  <si>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</si>
  <si>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</si>
  <si>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</si>
  <si>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</si>
  <si>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</si>
  <si>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</si>
  <si>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</si>
  <si>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</si>
  <si>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</si>
  <si>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</si>
  <si>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</si>
  <si>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</si>
  <si>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</si>
  <si>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</si>
  <si>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</si>
  <si>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</si>
  <si>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</si>
  <si>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</si>
  <si>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</si>
  <si>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</si>
  <si>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</si>
  <si>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</si>
  <si>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</si>
  <si>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</si>
  <si>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</si>
  <si>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</si>
  <si>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</si>
  <si>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</si>
  <si>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</si>
  <si>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</si>
  <si>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</si>
  <si>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</si>
  <si>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</si>
  <si>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</si>
  <si>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</si>
  <si>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</si>
  <si>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</si>
  <si>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</si>
  <si>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</si>
  <si>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</si>
  <si>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</si>
  <si>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</si>
  <si>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</si>
  <si>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</si>
  <si>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</si>
  <si>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</si>
  <si>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</si>
  <si>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</si>
  <si>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</si>
  <si>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</si>
  <si>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</si>
  <si>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</si>
  <si>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</si>
  <si>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</si>
  <si>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</si>
  <si>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</si>
  <si>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</si>
  <si>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</si>
  <si>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</si>
  <si>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</si>
  <si>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</si>
  <si>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</si>
  <si>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</si>
  <si>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</si>
  <si>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</si>
  <si>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</si>
  <si>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</si>
  <si>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</si>
  <si>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</si>
  <si>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</si>
  <si>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</si>
  <si>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</si>
  <si>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</si>
  <si>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</si>
  <si>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</si>
  <si>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</si>
  <si>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</si>
  <si>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</si>
  <si>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</si>
  <si>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</si>
  <si>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</si>
  <si>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</si>
  <si>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</si>
  <si>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</si>
  <si>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</si>
  <si>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</si>
  <si>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</si>
  <si>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</si>
  <si>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</si>
  <si>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</si>
  <si>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</si>
  <si>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</si>
  <si>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</si>
  <si>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</si>
  <si>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</si>
  <si>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</si>
  <si>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</si>
  <si>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</si>
  <si>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</si>
  <si>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</si>
  <si>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</si>
  <si>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</si>
  <si>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</si>
  <si>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</si>
  <si>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</si>
  <si>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</si>
  <si>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</si>
  <si>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</si>
  <si>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</si>
  <si>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</si>
  <si>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</si>
  <si>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</si>
  <si>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</si>
  <si>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</si>
  <si>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</si>
  <si>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</si>
  <si>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</si>
  <si>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</si>
  <si>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</si>
  <si>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</si>
  <si>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</si>
  <si>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</si>
  <si>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</si>
  <si>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</si>
  <si>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</si>
  <si>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</si>
  <si>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</si>
  <si>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</si>
  <si>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</si>
  <si>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</si>
  <si>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</si>
  <si>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</si>
  <si>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</si>
  <si>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</si>
  <si>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</si>
  <si>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</si>
  <si>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</si>
  <si>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</si>
  <si>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</si>
  <si>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</si>
  <si>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</si>
  <si>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</si>
  <si>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</si>
  <si>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</si>
  <si>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</si>
  <si>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</si>
  <si>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</si>
  <si>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</si>
  <si>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</si>
  <si>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</si>
  <si>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</si>
  <si>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</si>
  <si>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</si>
  <si>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</si>
  <si>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</si>
  <si>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</si>
  <si>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</si>
  <si>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</si>
  <si>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</si>
  <si>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</si>
  <si>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</si>
  <si>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</si>
  <si>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</si>
  <si>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</si>
  <si>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</si>
  <si>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</si>
  <si>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</si>
  <si>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</si>
  <si>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</si>
  <si>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</si>
  <si>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</si>
  <si>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</si>
  <si>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</si>
  <si>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</si>
  <si>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</si>
  <si>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</si>
  <si>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</si>
  <si>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</si>
  <si>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</si>
  <si>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</si>
  <si>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</si>
  <si>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</si>
  <si>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</si>
  <si>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</si>
  <si>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</si>
  <si>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</si>
  <si>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</si>
  <si>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</si>
  <si>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</si>
  <si>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</si>
  <si>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</si>
  <si>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</si>
  <si>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</si>
  <si>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</si>
  <si>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</si>
  <si>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</si>
  <si>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</si>
  <si>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</si>
  <si>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</si>
  <si>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</si>
  <si>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</si>
  <si>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</si>
  <si>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</si>
  <si>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</si>
  <si>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</si>
  <si>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</si>
  <si>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</si>
  <si>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</si>
  <si>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</si>
  <si>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</si>
  <si>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</si>
  <si>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</si>
  <si>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</si>
  <si>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</si>
  <si>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</si>
  <si>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</si>
  <si>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</si>
  <si>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</si>
  <si>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</si>
  <si>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</si>
  <si>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</si>
  <si>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</si>
  <si>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</si>
  <si>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</si>
  <si>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</si>
  <si>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</si>
  <si>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</si>
  <si>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</si>
  <si>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</si>
  <si>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</si>
  <si>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</si>
  <si>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</si>
  <si>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</si>
  <si>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</si>
  <si>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</si>
  <si>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</si>
  <si>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</si>
  <si>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</si>
  <si>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</si>
  <si>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</si>
  <si>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</si>
  <si>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</si>
  <si>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</si>
  <si>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</si>
  <si>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</si>
  <si>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</si>
  <si>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</si>
  <si>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</si>
  <si>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</si>
  <si>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</si>
  <si>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</si>
  <si>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</si>
  <si>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</si>
  <si>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</si>
  <si>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</si>
  <si>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</si>
  <si>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</si>
  <si>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</si>
  <si>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</si>
  <si>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</si>
  <si>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</si>
  <si>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</si>
  <si>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</si>
  <si>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</si>
  <si>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</si>
  <si>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</si>
  <si>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</si>
  <si>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</si>
  <si>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</si>
  <si>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</si>
  <si>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</si>
  <si>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</si>
  <si>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</si>
  <si>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</si>
  <si>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</si>
  <si>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</si>
  <si>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</si>
  <si>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</si>
  <si>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</si>
  <si>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</si>
  <si>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</si>
  <si>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</si>
  <si>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</si>
  <si>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</si>
  <si>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</si>
  <si>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</si>
  <si>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</si>
  <si>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</si>
  <si>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</si>
  <si>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</si>
  <si>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</si>
  <si>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</si>
  <si>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</si>
  <si>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</si>
  <si>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</si>
  <si>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</si>
  <si>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</si>
  <si>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</si>
  <si>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</si>
  <si>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</si>
  <si>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</si>
  <si>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</si>
  <si>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</si>
  <si>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</si>
  <si>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</si>
  <si>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</si>
  <si>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</si>
  <si>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</si>
  <si>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</si>
  <si>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</si>
  <si>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</si>
  <si>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</si>
  <si>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</si>
  <si>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</si>
  <si>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</si>
  <si>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</si>
  <si>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</si>
  <si>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</si>
  <si>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</si>
  <si>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</si>
  <si>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</si>
  <si>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</si>
  <si>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</si>
  <si>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</si>
  <si>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</si>
  <si>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</si>
  <si>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</si>
  <si>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</si>
  <si>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</si>
  <si>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</si>
  <si>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</si>
  <si>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</si>
  <si>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</si>
  <si>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</si>
  <si>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</si>
  <si>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</si>
  <si>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</si>
  <si>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</si>
  <si>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</si>
  <si>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</si>
  <si>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</si>
  <si>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</si>
  <si>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</si>
  <si>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</si>
  <si>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</si>
  <si>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</si>
  <si>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</si>
  <si>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</si>
  <si>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</si>
  <si>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</si>
  <si>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</si>
  <si>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</si>
  <si>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</si>
  <si>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</si>
  <si>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</si>
  <si>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</si>
  <si>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</si>
  <si>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</si>
  <si>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</si>
  <si>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</si>
  <si>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</si>
  <si>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</si>
  <si>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</si>
  <si>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</si>
  <si>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</si>
  <si>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</si>
  <si>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</si>
  <si>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</si>
  <si>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</si>
  <si>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</si>
  <si>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</si>
  <si>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</si>
  <si>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</si>
  <si>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</si>
  <si>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</si>
  <si>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</si>
  <si>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</si>
  <si>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</si>
  <si>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</si>
  <si>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</si>
  <si>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</si>
  <si>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</si>
  <si>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</si>
  <si>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</si>
  <si>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</si>
  <si>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</si>
  <si>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</si>
  <si>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</si>
  <si>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</si>
  <si>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</si>
  <si>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</si>
  <si>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</si>
  <si>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</si>
  <si>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</si>
  <si>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</si>
  <si>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</si>
  <si>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</si>
  <si>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</si>
  <si>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</si>
  <si>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</si>
  <si>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</si>
  <si>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</si>
  <si>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</si>
  <si>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</si>
  <si>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</si>
  <si>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</si>
  <si>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</si>
  <si>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</si>
  <si>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</si>
  <si>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</si>
  <si>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</si>
  <si>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</si>
  <si>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</si>
  <si>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</si>
  <si>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</si>
  <si>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</si>
  <si>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</si>
  <si>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</si>
  <si>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</si>
  <si>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</si>
  <si>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</si>
  <si>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</si>
  <si>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</si>
  <si>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</si>
  <si>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</si>
  <si>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</si>
  <si>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</si>
  <si>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</si>
  <si>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</si>
  <si>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</si>
  <si>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</si>
  <si>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</si>
  <si>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</si>
  <si>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</si>
  <si>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</si>
  <si>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</si>
  <si>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</si>
  <si>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</si>
  <si>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</si>
  <si>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</si>
  <si>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</si>
  <si>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</si>
  <si>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</si>
  <si>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</si>
  <si>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</si>
  <si>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</si>
  <si>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</si>
  <si>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</si>
  <si>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</si>
  <si>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</si>
  <si>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</si>
  <si>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</si>
  <si>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</si>
  <si>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</si>
  <si>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</si>
  <si>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</si>
  <si>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</si>
  <si>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</si>
  <si>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</si>
  <si>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</si>
  <si>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</si>
  <si>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</si>
  <si>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</si>
  <si>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</si>
  <si>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</si>
  <si>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</si>
  <si>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</si>
  <si>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</si>
  <si>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</si>
  <si>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</si>
  <si>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</si>
  <si>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</si>
  <si>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</si>
  <si>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</si>
  <si>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</si>
  <si>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</si>
  <si>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</si>
  <si>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</si>
  <si>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</si>
  <si>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</si>
  <si>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</si>
  <si>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</si>
  <si>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</si>
  <si>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</si>
  <si>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</si>
  <si>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</si>
  <si>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</si>
  <si>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</si>
  <si>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</si>
  <si>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</si>
  <si>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</si>
  <si>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</si>
  <si>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</si>
  <si>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</si>
  <si>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</si>
  <si>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</si>
  <si>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</si>
  <si>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</si>
  <si>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</si>
  <si>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</si>
  <si>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</si>
  <si>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</si>
  <si>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</si>
  <si>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</si>
  <si>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</si>
  <si>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</si>
  <si>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</si>
  <si>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</si>
  <si>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</si>
  <si>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</si>
  <si>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</si>
  <si>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</si>
  <si>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</si>
  <si>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</si>
  <si>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</si>
  <si>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</si>
  <si>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</si>
  <si>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</si>
  <si>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</si>
  <si>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</si>
  <si>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</si>
  <si>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</si>
  <si>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</si>
  <si>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</si>
  <si>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</si>
  <si>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</si>
  <si>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</si>
  <si>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</si>
  <si>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</si>
  <si>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</si>
  <si>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</si>
  <si>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</si>
  <si>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</si>
  <si>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</si>
  <si>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</si>
  <si>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</si>
  <si>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</si>
  <si>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</si>
  <si>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</si>
  <si>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</si>
  <si>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</si>
  <si>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</si>
  <si>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</si>
  <si>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</si>
  <si>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</si>
  <si>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</si>
  <si>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</si>
  <si>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</si>
  <si>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</si>
  <si>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</si>
  <si>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</si>
  <si>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</si>
  <si>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</si>
  <si>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</si>
  <si>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</si>
  <si>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</si>
  <si>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</si>
  <si>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</si>
  <si>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</si>
  <si>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</si>
  <si>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</si>
  <si>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</si>
  <si>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</si>
  <si>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</si>
  <si>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</si>
  <si>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</si>
  <si>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</si>
  <si>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</si>
  <si>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</si>
  <si>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</si>
  <si>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</si>
  <si>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</si>
  <si>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</si>
  <si>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</si>
  <si>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</si>
  <si>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</si>
  <si>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</si>
  <si>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</si>
  <si>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</si>
  <si>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</si>
  <si>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</si>
  <si>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</si>
  <si>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</si>
  <si>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</si>
  <si>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</si>
  <si>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</si>
  <si>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</si>
  <si>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</si>
  <si>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</si>
  <si>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</si>
  <si>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</si>
  <si>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</si>
  <si>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</si>
  <si>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</si>
  <si>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</si>
  <si>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</si>
  <si>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</si>
  <si>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</si>
  <si>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</si>
  <si>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</si>
  <si>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</si>
  <si>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</si>
  <si>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</si>
  <si>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</si>
  <si>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</si>
  <si>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</si>
  <si>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</si>
  <si>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</si>
  <si>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</si>
  <si>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</si>
  <si>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</si>
  <si>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</si>
  <si>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</si>
  <si>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</si>
  <si>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</si>
  <si>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</si>
  <si>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</si>
  <si>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</si>
  <si>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</si>
  <si>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</si>
  <si>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</si>
  <si>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</si>
  <si>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</si>
  <si>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</si>
  <si>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</si>
  <si>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</si>
  <si>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</si>
  <si>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</si>
  <si>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</si>
  <si>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</si>
  <si>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</si>
  <si>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</si>
  <si>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</si>
  <si>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</si>
  <si>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</si>
  <si>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</si>
  <si>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</si>
  <si>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</si>
  <si>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</si>
  <si>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</si>
  <si>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</si>
  <si>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</si>
  <si>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</si>
  <si>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</si>
  <si>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</si>
  <si>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</si>
  <si>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</si>
  <si>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</si>
  <si>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</si>
  <si>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</si>
  <si>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</si>
  <si>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</si>
  <si>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</si>
  <si>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</si>
  <si>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</si>
  <si>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</si>
  <si>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</si>
  <si>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</si>
  <si>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</si>
  <si>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</si>
  <si>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</si>
  <si>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</si>
  <si>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</si>
  <si>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</si>
  <si>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</si>
  <si>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</si>
  <si>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</si>
  <si>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</si>
  <si>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</si>
  <si>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</si>
  <si>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</si>
  <si>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</si>
  <si>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</si>
  <si>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</si>
  <si>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</si>
  <si>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</si>
  <si>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</si>
  <si>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</si>
  <si>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</si>
  <si>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</si>
  <si>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</si>
  <si>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</si>
  <si>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</si>
  <si>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</si>
  <si>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</si>
  <si>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</si>
  <si>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</si>
  <si>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</si>
  <si>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</si>
  <si>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</si>
  <si>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</si>
  <si>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</si>
  <si>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</si>
  <si>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</si>
  <si>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</si>
  <si>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</si>
  <si>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</si>
  <si>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</si>
  <si>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</si>
  <si>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</si>
  <si>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</si>
  <si>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</si>
  <si>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</si>
  <si>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</si>
  <si>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</si>
  <si>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</si>
  <si>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</si>
  <si>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</si>
  <si>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</si>
  <si>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</si>
  <si>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</si>
  <si>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</si>
  <si>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</si>
  <si>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</si>
  <si>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</si>
  <si>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</si>
  <si>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</si>
  <si>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</si>
  <si>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</si>
  <si>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</si>
  <si>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</si>
  <si>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</si>
  <si>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</si>
  <si>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</si>
  <si>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</si>
  <si>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</si>
  <si>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</si>
  <si>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</si>
  <si>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</si>
  <si>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</si>
  <si>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</si>
  <si>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</si>
  <si>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</si>
  <si>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</si>
  <si>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</si>
  <si>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</si>
  <si>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</si>
  <si>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</si>
  <si>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</si>
  <si>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</si>
  <si>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</si>
  <si>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</si>
  <si>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</si>
  <si>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</si>
  <si>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</si>
  <si>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</si>
  <si>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</si>
  <si>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</si>
  <si>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</si>
  <si>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</si>
  <si>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</si>
  <si>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</si>
  <si>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</si>
  <si>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</si>
  <si>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</si>
  <si>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</si>
  <si>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</si>
  <si>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</si>
  <si>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</si>
  <si>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</si>
  <si>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</si>
  <si>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</si>
  <si>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</si>
  <si>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</si>
  <si>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</si>
  <si>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</si>
  <si>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</si>
  <si>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</si>
  <si>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</si>
  <si>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</si>
  <si>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</si>
  <si>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</si>
  <si>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</si>
  <si>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</si>
  <si>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</si>
  <si>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</si>
  <si>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</si>
  <si>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</si>
  <si>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</si>
  <si>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</si>
  <si>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</si>
  <si>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</si>
  <si>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</si>
  <si>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</si>
  <si>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</si>
  <si>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</si>
  <si>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</si>
  <si>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</si>
  <si>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</si>
  <si>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</si>
  <si>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</si>
  <si>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</si>
  <si>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</si>
  <si>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</si>
  <si>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</si>
  <si>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</si>
  <si>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</si>
  <si>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</si>
  <si>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</si>
  <si>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</si>
  <si>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</si>
  <si>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</si>
  <si>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</si>
  <si>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</si>
  <si>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</si>
  <si>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</si>
  <si>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</si>
  <si>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</si>
  <si>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</si>
  <si>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</si>
  <si>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</si>
  <si>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</si>
  <si>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</si>
  <si>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</si>
  <si>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</si>
  <si>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</si>
  <si>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</si>
  <si>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</si>
  <si>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</si>
  <si>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</si>
  <si>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</si>
  <si>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</si>
  <si>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</si>
  <si>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</si>
  <si>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</si>
  <si>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</si>
  <si>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</si>
  <si>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</si>
  <si>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</si>
  <si>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</si>
  <si>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</si>
  <si>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</si>
  <si>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</si>
  <si>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</si>
  <si>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</si>
  <si>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</si>
  <si>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</si>
  <si>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</si>
  <si>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</si>
  <si>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</si>
  <si>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</si>
  <si>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</si>
  <si>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</si>
  <si>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</si>
  <si>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</si>
  <si>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</si>
  <si>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</si>
  <si>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</si>
  <si>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</si>
  <si>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</si>
  <si>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</si>
  <si>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</si>
  <si>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</si>
  <si>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</si>
  <si>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</si>
  <si>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</si>
  <si>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</si>
  <si>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</si>
  <si>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</si>
  <si>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</si>
  <si>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</si>
  <si>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</si>
  <si>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</si>
  <si>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</si>
  <si>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</si>
  <si>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</si>
  <si>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</si>
  <si>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</si>
  <si>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</si>
  <si>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</si>
  <si>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</si>
  <si>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</si>
  <si>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</si>
  <si>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</si>
  <si>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</si>
  <si>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</si>
  <si>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</si>
  <si>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</si>
  <si>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</si>
  <si>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</si>
  <si>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</si>
  <si>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</si>
  <si>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</si>
  <si>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</si>
  <si>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</si>
  <si>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</si>
  <si>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</si>
  <si>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</si>
  <si>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</si>
  <si>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</si>
  <si>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</si>
  <si>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</si>
  <si>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</si>
  <si>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</si>
  <si>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</si>
  <si>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</si>
  <si>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</si>
  <si>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</si>
  <si>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</si>
  <si>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</si>
  <si>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</si>
  <si>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</si>
  <si>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</si>
  <si>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</si>
  <si>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</si>
  <si>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</si>
  <si>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</si>
  <si>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</si>
  <si>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</si>
  <si>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</si>
  <si>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</si>
  <si>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</si>
  <si>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</si>
  <si>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</si>
  <si>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</si>
  <si>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</si>
  <si>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</si>
  <si>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</si>
  <si>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</si>
  <si>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</si>
  <si>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</si>
  <si>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</si>
  <si>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</si>
  <si>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</si>
  <si>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</si>
  <si>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</si>
  <si>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</si>
  <si>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</si>
  <si>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</si>
  <si>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</si>
  <si>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</si>
  <si>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</si>
  <si>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</si>
  <si>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</si>
  <si>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</si>
  <si>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</si>
  <si>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</si>
  <si>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</si>
  <si>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</si>
  <si>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</si>
  <si>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</si>
  <si>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</si>
  <si>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</si>
  <si>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</si>
  <si>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</si>
  <si>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</si>
  <si>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</si>
  <si>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</si>
  <si>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</si>
  <si>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</si>
  <si>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</si>
  <si>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</si>
  <si>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</si>
  <si>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</si>
  <si>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</si>
  <si>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</si>
  <si>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</si>
  <si>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</si>
  <si>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</si>
  <si>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</si>
  <si>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</si>
  <si>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</si>
  <si>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</si>
  <si>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</si>
  <si>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</si>
  <si>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</si>
  <si>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</si>
  <si>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</si>
  <si>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</si>
  <si>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</si>
  <si>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</si>
  <si>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</si>
  <si>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</si>
  <si>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</si>
  <si>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</si>
  <si>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</si>
  <si>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</si>
  <si>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</si>
  <si>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</si>
  <si>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</si>
  <si>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</si>
  <si>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</si>
  <si>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</si>
  <si>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</si>
  <si>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</si>
  <si>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</si>
  <si>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</si>
  <si>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</si>
  <si>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</si>
  <si>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</si>
  <si>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</si>
  <si>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</si>
  <si>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</si>
  <si>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</si>
  <si>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</si>
  <si>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</si>
  <si>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</si>
  <si>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</si>
  <si>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</si>
  <si>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</si>
  <si>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</si>
  <si>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</si>
  <si>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</si>
  <si>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</si>
  <si>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</si>
  <si>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</si>
  <si>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</si>
  <si>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</si>
  <si>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</si>
  <si>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</si>
  <si>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</si>
  <si>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</si>
  <si>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</si>
  <si>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</si>
  <si>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</si>
  <si>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</si>
  <si>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</si>
  <si>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</si>
  <si>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</si>
  <si>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</si>
  <si>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</si>
  <si>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</si>
  <si>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</si>
  <si>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</si>
  <si>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</si>
  <si>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</si>
  <si>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</si>
  <si>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</si>
  <si>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</si>
  <si>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</si>
  <si>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</si>
  <si>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</si>
  <si>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</si>
  <si>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</si>
  <si>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</si>
  <si>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</si>
  <si>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</si>
  <si>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</si>
  <si>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</si>
  <si>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</si>
  <si>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</si>
  <si>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</si>
  <si>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</si>
  <si>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</si>
  <si>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</si>
  <si>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</si>
  <si>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</si>
  <si>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</si>
  <si>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</si>
  <si>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</si>
  <si>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</si>
  <si>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</si>
  <si>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</si>
  <si>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</si>
  <si>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</si>
  <si>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</si>
  <si>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</si>
  <si>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</si>
  <si>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</si>
  <si>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</si>
  <si>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</si>
  <si>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</si>
  <si>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</si>
  <si>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</si>
  <si>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</si>
  <si>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</si>
  <si>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</si>
  <si>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</si>
  <si>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</si>
  <si>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</si>
  <si>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</si>
  <si>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</si>
  <si>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</si>
  <si>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</si>
  <si>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</si>
  <si>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</si>
  <si>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</si>
  <si>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</si>
  <si>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</si>
  <si>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</si>
  <si>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</si>
  <si>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</si>
  <si>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</si>
  <si>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</si>
  <si>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</si>
  <si>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</si>
  <si>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</si>
  <si>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</si>
  <si>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</si>
  <si>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</si>
  <si>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</si>
  <si>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</si>
  <si>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</si>
  <si>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</si>
  <si>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</si>
  <si>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</si>
  <si>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</si>
  <si>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</si>
  <si>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</si>
  <si>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</si>
  <si>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</si>
  <si>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</si>
  <si>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</si>
  <si>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</si>
  <si>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</si>
  <si>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</si>
  <si>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</si>
  <si>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</si>
  <si>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</si>
  <si>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</si>
  <si>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</si>
  <si>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</si>
  <si>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</si>
  <si>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</si>
  <si>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</si>
  <si>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</si>
  <si>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</si>
  <si>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</si>
  <si>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</si>
  <si>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</si>
  <si>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</si>
  <si>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</si>
  <si>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</si>
  <si>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</si>
  <si>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</si>
  <si>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</si>
  <si>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</si>
  <si>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</si>
  <si>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</si>
  <si>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</si>
  <si>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</si>
  <si>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</si>
  <si>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</si>
  <si>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</si>
  <si>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</si>
  <si>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</si>
  <si>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</si>
  <si>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</si>
  <si>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</si>
  <si>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</si>
  <si>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</si>
  <si>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</si>
  <si>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</si>
  <si>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</si>
  <si>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</si>
  <si>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</si>
  <si>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</si>
  <si>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</si>
  <si>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</si>
  <si>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</si>
  <si>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</si>
  <si>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</si>
  <si>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</si>
  <si>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</si>
  <si>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</si>
  <si>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</si>
  <si>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</si>
  <si>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</si>
  <si>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</si>
  <si>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</si>
  <si>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</si>
  <si>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</si>
  <si>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</si>
  <si>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</si>
  <si>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</si>
  <si>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</si>
  <si>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</si>
  <si>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</si>
  <si>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</si>
  <si>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</si>
  <si>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</si>
  <si>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</si>
  <si>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</si>
  <si>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</si>
  <si>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</si>
  <si>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</si>
  <si>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</si>
  <si>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</si>
  <si>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</si>
  <si>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</si>
  <si>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</si>
  <si>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</si>
  <si>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</si>
  <si>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</si>
  <si>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</si>
  <si>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</si>
  <si>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</si>
  <si>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</si>
  <si>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</si>
  <si>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</si>
  <si>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</si>
  <si>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</si>
  <si>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</si>
  <si>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</si>
  <si>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</si>
  <si>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</si>
  <si>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</si>
  <si>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</si>
  <si>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</si>
  <si>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</si>
  <si>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</si>
  <si>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</si>
  <si>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</si>
  <si>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</si>
  <si>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</si>
  <si>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</si>
  <si>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</si>
  <si>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</si>
  <si>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</si>
  <si>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</si>
  <si>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</si>
  <si>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</si>
  <si>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</si>
  <si>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</si>
  <si>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</si>
  <si>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</si>
  <si>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</si>
  <si>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</si>
  <si>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</si>
  <si>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</si>
  <si>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</si>
  <si>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</si>
  <si>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</si>
  <si>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</si>
  <si>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</si>
  <si>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</si>
  <si>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</si>
  <si>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</si>
  <si>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</si>
  <si>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</si>
  <si>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</si>
  <si>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</si>
  <si>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</si>
  <si>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</si>
  <si>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</si>
  <si>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</si>
  <si>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</si>
  <si>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</si>
  <si>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</si>
  <si>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</si>
  <si>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</si>
  <si>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</si>
  <si>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</si>
  <si>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</si>
  <si>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</si>
  <si>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</si>
  <si>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</si>
  <si>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</si>
  <si>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</si>
  <si>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</si>
  <si>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</si>
  <si>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</si>
  <si>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</si>
  <si>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</si>
  <si>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</si>
  <si>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</si>
  <si>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</si>
  <si>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</si>
  <si>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</si>
  <si>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</si>
  <si>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</si>
  <si>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</si>
  <si>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</si>
  <si>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</si>
  <si>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</si>
  <si>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</si>
  <si>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</si>
  <si>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</si>
  <si>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</si>
  <si>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</si>
  <si>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</si>
  <si>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</si>
  <si>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</si>
  <si>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</si>
  <si>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</si>
  <si>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</si>
  <si>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</si>
  <si>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</si>
  <si>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</si>
  <si>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</si>
  <si>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</si>
  <si>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</si>
  <si>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</si>
  <si>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</si>
  <si>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</si>
  <si>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</si>
  <si>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</si>
  <si>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</si>
  <si>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</si>
  <si>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</si>
  <si>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</si>
  <si>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</si>
  <si>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</si>
  <si>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</si>
  <si>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</si>
  <si>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</si>
  <si>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</si>
  <si>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</si>
  <si>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</si>
  <si>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</si>
  <si>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</si>
  <si>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</si>
  <si>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</si>
  <si>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</si>
  <si>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</si>
  <si>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</si>
  <si>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</si>
  <si>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</si>
  <si>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</si>
  <si>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</si>
  <si>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</si>
  <si>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</si>
  <si>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</si>
  <si>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</si>
  <si>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</si>
  <si>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</si>
  <si>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</si>
  <si>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</si>
  <si>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</si>
  <si>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</si>
  <si>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</si>
  <si>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</si>
  <si>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</si>
  <si>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</si>
  <si>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</si>
  <si>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</si>
  <si>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</si>
  <si>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</si>
  <si>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</si>
  <si>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</si>
  <si>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</si>
  <si>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</si>
  <si>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</si>
  <si>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</si>
  <si>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</si>
  <si>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</si>
  <si>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</si>
  <si>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</si>
  <si>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</si>
  <si>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</si>
  <si>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</si>
  <si>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</si>
  <si>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</si>
  <si>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</si>
  <si>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</si>
  <si>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</si>
  <si>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</si>
  <si>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</si>
  <si>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</si>
  <si>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</si>
  <si>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</si>
  <si>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</si>
  <si>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</si>
  <si>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</si>
  <si>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</si>
  <si>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</si>
  <si>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</si>
  <si>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</si>
  <si>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</si>
  <si>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</si>
  <si>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</si>
  <si>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</si>
  <si>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</si>
  <si>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</si>
  <si>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</si>
  <si>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</si>
  <si>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</si>
  <si>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</si>
  <si>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</si>
  <si>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</si>
  <si>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</si>
  <si>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</si>
  <si>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</si>
  <si>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</si>
  <si>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</si>
  <si>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</si>
  <si>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</si>
  <si>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</si>
  <si>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</si>
  <si>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</si>
  <si>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</si>
  <si>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</si>
  <si>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</si>
  <si>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</si>
  <si>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</si>
  <si>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</si>
  <si>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</si>
  <si>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</si>
  <si>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</si>
  <si>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</si>
  <si>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</si>
  <si>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</si>
  <si>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</si>
  <si>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</si>
  <si>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</si>
  <si>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</si>
  <si>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</si>
  <si>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</si>
  <si>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</si>
  <si>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</si>
  <si>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</si>
  <si>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</si>
  <si>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</si>
  <si>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</si>
  <si>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</si>
  <si>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</si>
  <si>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</si>
  <si>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</si>
  <si>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</si>
  <si>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</si>
  <si>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</si>
  <si>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</si>
  <si>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</si>
  <si>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</si>
  <si>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</si>
  <si>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</si>
  <si>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</si>
  <si>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</si>
  <si>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</si>
  <si>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</si>
  <si>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</si>
  <si>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</si>
  <si>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</si>
  <si>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</si>
  <si>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</si>
  <si>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</si>
  <si>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</si>
  <si>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</si>
  <si>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</si>
  <si>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</si>
  <si>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</si>
  <si>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</si>
  <si>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</si>
  <si>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</si>
  <si>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</si>
  <si>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</si>
  <si>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</si>
  <si>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</si>
  <si>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</si>
  <si>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</si>
  <si>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</si>
  <si>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</si>
  <si>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</si>
  <si>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</si>
  <si>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</si>
  <si>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</si>
  <si>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</si>
  <si>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</si>
  <si>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</si>
  <si>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</si>
  <si>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</si>
  <si>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</si>
  <si>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</si>
  <si>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</si>
  <si>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</si>
  <si>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</si>
  <si>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</si>
  <si>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</si>
  <si>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</si>
  <si>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</si>
  <si>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</si>
  <si>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</si>
  <si>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</si>
  <si>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</si>
  <si>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</si>
  <si>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</si>
  <si>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</si>
  <si>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</si>
  <si>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</si>
  <si>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</si>
  <si>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</si>
  <si>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</si>
  <si>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</si>
  <si>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</si>
  <si>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</si>
  <si>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</si>
  <si>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</si>
  <si>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</si>
  <si>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</si>
  <si>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</si>
  <si>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</si>
  <si>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</si>
  <si>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</si>
  <si>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</si>
  <si>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</si>
  <si>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</si>
  <si>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</si>
  <si>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</si>
  <si>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</si>
  <si>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</si>
  <si>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</si>
  <si>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</si>
  <si>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</si>
  <si>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</si>
  <si>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</si>
  <si>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</si>
  <si>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</si>
  <si>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</si>
  <si>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</si>
  <si>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</si>
  <si>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</si>
  <si>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</si>
  <si>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</si>
  <si>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</si>
  <si>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</si>
  <si>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</si>
  <si>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</si>
  <si>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</si>
  <si>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</si>
  <si>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</si>
  <si>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</si>
  <si>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</si>
  <si>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</si>
  <si>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</si>
  <si>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</si>
  <si>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</si>
  <si>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</si>
  <si>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</si>
  <si>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</si>
  <si>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</si>
  <si>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</si>
  <si>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</si>
  <si>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</si>
  <si>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</si>
  <si>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</si>
  <si>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</si>
  <si>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</si>
  <si>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</si>
  <si>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</si>
  <si>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</si>
  <si>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</si>
  <si>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</si>
  <si>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</si>
  <si>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</si>
  <si>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</si>
  <si>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</si>
  <si>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</si>
  <si>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</si>
  <si>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</si>
  <si>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</si>
  <si>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</si>
  <si>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</si>
  <si>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</si>
  <si>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</si>
  <si>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</si>
  <si>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</si>
  <si>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</si>
  <si>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</si>
  <si>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</si>
  <si>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</si>
  <si>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</si>
  <si>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</si>
  <si>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</si>
  <si>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</si>
  <si>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</si>
  <si>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</si>
  <si>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</si>
  <si>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</si>
  <si>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</si>
  <si>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</si>
  <si>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</si>
  <si>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</si>
  <si>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</si>
  <si>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</si>
  <si>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</si>
  <si>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</si>
  <si>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</si>
  <si>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</si>
  <si>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</si>
  <si>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</si>
  <si>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</si>
  <si>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</si>
  <si>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</si>
  <si>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</si>
  <si>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</si>
  <si>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</si>
  <si>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</si>
  <si>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</si>
  <si>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</si>
  <si>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</si>
  <si>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</si>
  <si>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</si>
  <si>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</si>
  <si>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</si>
  <si>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</si>
  <si>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</si>
  <si>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</si>
  <si>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</si>
  <si>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</si>
  <si>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</si>
  <si>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</si>
  <si>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</si>
  <si>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</si>
  <si>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</si>
  <si>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</si>
  <si>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</si>
  <si>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</si>
  <si>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</si>
  <si>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</si>
  <si>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</si>
  <si>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</si>
  <si>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</si>
  <si>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</si>
  <si>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</si>
  <si>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</si>
  <si>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</si>
  <si>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</si>
  <si>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</si>
  <si>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</si>
  <si>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</si>
  <si>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</si>
  <si>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</si>
  <si>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</si>
  <si>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</si>
  <si>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</si>
  <si>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</si>
  <si>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</si>
  <si>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</si>
  <si>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</si>
  <si>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</si>
  <si>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</si>
  <si>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</si>
  <si>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</si>
  <si>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</si>
  <si>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</si>
  <si>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</si>
  <si>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</si>
  <si>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</si>
  <si>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</si>
  <si>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</si>
  <si>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</si>
  <si>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</si>
  <si>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</si>
  <si>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</si>
  <si>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</si>
  <si>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</si>
  <si>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</si>
  <si>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</si>
  <si>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</si>
  <si>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</si>
  <si>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</si>
  <si>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</si>
  <si>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</si>
  <si>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</si>
  <si>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</si>
  <si>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</si>
  <si>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</si>
  <si>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</si>
  <si>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</si>
  <si>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</si>
  <si>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</si>
  <si>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</si>
  <si>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</si>
  <si>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</si>
  <si>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</si>
  <si>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</si>
  <si>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</si>
  <si>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</si>
  <si>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</si>
  <si>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</si>
  <si>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</si>
  <si>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</si>
  <si>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</si>
  <si>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</si>
  <si>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</si>
  <si>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</si>
  <si>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</si>
  <si>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</si>
  <si>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</si>
  <si>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</si>
  <si>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</si>
  <si>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</si>
  <si>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</si>
  <si>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</si>
  <si>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</si>
  <si>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</si>
  <si>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</si>
  <si>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</si>
  <si>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</si>
  <si>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</si>
  <si>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</si>
  <si>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</si>
  <si>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</si>
  <si>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</si>
  <si>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</si>
  <si>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</si>
  <si>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</si>
  <si>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</si>
  <si>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</si>
  <si>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</si>
  <si>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</si>
  <si>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</si>
  <si>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</si>
  <si>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</si>
  <si>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</si>
  <si>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</si>
  <si>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</si>
  <si>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</si>
  <si>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</si>
  <si>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</si>
  <si>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</si>
  <si>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</si>
  <si>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</si>
  <si>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</si>
  <si>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</si>
  <si>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</si>
  <si>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</si>
  <si>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</si>
  <si>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</si>
  <si>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</si>
  <si>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</si>
  <si>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</si>
  <si>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</si>
  <si>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</si>
  <si>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</si>
  <si>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</si>
  <si>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</si>
  <si>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</si>
  <si>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</si>
  <si>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</si>
  <si>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</si>
  <si>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</si>
  <si>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</si>
  <si>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</si>
  <si>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</si>
  <si>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</si>
  <si>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</si>
  <si>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</si>
  <si>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</si>
  <si>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</si>
  <si>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</si>
  <si>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</si>
  <si>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</si>
  <si>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</si>
  <si>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</si>
  <si>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</si>
  <si>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</si>
  <si>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</si>
  <si>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</si>
  <si>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</si>
  <si>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</si>
  <si>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</si>
  <si>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</si>
  <si>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</si>
  <si>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</si>
  <si>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</si>
  <si>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</si>
  <si>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</si>
  <si>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</si>
  <si>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</si>
  <si>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</si>
  <si>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</si>
  <si>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</si>
  <si>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</si>
  <si>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</si>
  <si>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</si>
  <si>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</si>
  <si>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</si>
  <si>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</si>
  <si>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</si>
  <si>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</si>
  <si>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</si>
  <si>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</si>
  <si>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</si>
  <si>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</si>
  <si>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</si>
  <si>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</si>
  <si>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</si>
  <si>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</si>
  <si>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</si>
  <si>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</si>
  <si>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</si>
  <si>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</si>
  <si>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</si>
  <si>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</si>
  <si>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</si>
  <si>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</si>
  <si>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</si>
  <si>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</si>
  <si>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</si>
  <si>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</si>
  <si>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</si>
  <si>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</si>
  <si>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</si>
  <si>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</si>
  <si>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</si>
  <si>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</si>
  <si>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</si>
  <si>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</si>
  <si>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</si>
  <si>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</si>
  <si>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</si>
  <si>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</si>
  <si>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</si>
  <si>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</si>
  <si>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</si>
  <si>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</si>
  <si>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</si>
  <si>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</si>
  <si>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</si>
  <si>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</si>
  <si>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</si>
  <si>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</si>
  <si>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</si>
  <si>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</si>
  <si>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</si>
  <si>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</si>
  <si>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</si>
  <si>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</si>
  <si>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</si>
  <si>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</si>
  <si>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</si>
  <si>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</si>
  <si>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</si>
  <si>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</si>
  <si>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</si>
  <si>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</si>
  <si>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</si>
  <si>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</si>
  <si>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</si>
  <si>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</si>
  <si>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</si>
  <si>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</si>
  <si>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</si>
  <si>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</si>
  <si>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</si>
  <si>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</si>
  <si>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</si>
  <si>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</si>
  <si>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</si>
  <si>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</si>
  <si>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</si>
  <si>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</si>
  <si>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</si>
  <si>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</si>
  <si>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</si>
  <si>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</si>
  <si>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</si>
  <si>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</si>
  <si>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</si>
  <si>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</si>
  <si>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</si>
  <si>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</si>
  <si>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</si>
  <si>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</si>
  <si>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</si>
  <si>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</si>
  <si>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</si>
  <si>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</si>
  <si>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</si>
  <si>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</si>
  <si>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</si>
  <si>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</si>
  <si>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</si>
  <si>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</si>
  <si>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</si>
  <si>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</si>
  <si>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</si>
  <si>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</si>
  <si>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</si>
  <si>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</si>
  <si>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</si>
  <si>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</si>
  <si>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</si>
  <si>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</si>
  <si>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</si>
  <si>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</si>
  <si>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</si>
  <si>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</si>
  <si>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</si>
  <si>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</si>
  <si>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</si>
  <si>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</si>
  <si>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</si>
  <si>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</si>
  <si>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</si>
  <si>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</si>
  <si>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</si>
  <si>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</si>
  <si>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</si>
  <si>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</si>
  <si>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</si>
  <si>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</si>
  <si>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</si>
  <si>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</si>
  <si>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</si>
  <si>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</si>
  <si>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</si>
  <si>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</si>
  <si>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</si>
  <si>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</si>
  <si>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</si>
  <si>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</si>
  <si>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</si>
  <si>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</si>
  <si>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</si>
  <si>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</si>
  <si>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</si>
  <si>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</si>
  <si>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</si>
  <si>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</si>
  <si>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</si>
  <si>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</si>
  <si>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</si>
  <si>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</si>
  <si>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</si>
  <si>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</si>
  <si>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</si>
  <si>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</si>
  <si>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</si>
  <si>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</si>
  <si>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</si>
  <si>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</si>
  <si>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</si>
  <si>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</si>
  <si>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</si>
  <si>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</si>
  <si>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</si>
  <si>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</si>
  <si>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</si>
  <si>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</si>
  <si>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</si>
  <si>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</si>
  <si>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</si>
  <si>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</si>
  <si>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</si>
  <si>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</si>
  <si>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</si>
  <si>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</si>
  <si>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</si>
  <si>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</si>
  <si>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</si>
  <si>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</si>
  <si>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</si>
  <si>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</si>
  <si>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</si>
  <si>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</si>
  <si>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</si>
  <si>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</si>
  <si>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</si>
  <si>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</si>
  <si>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</si>
  <si>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</si>
  <si>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</si>
  <si>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</si>
  <si>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</si>
  <si>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</si>
  <si>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</si>
  <si>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</si>
  <si>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</si>
  <si>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</si>
  <si>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</si>
  <si>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</si>
  <si>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</si>
  <si>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</si>
  <si>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</si>
  <si>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</si>
  <si>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</si>
  <si>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</si>
  <si>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</si>
  <si>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</si>
  <si>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</si>
  <si>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</si>
  <si>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</si>
  <si>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</si>
  <si>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</si>
  <si>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</si>
  <si>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</si>
  <si>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</si>
  <si>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</si>
  <si>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</si>
  <si>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</si>
  <si>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</si>
  <si>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</si>
  <si>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</si>
  <si>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</si>
  <si>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</si>
  <si>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</si>
  <si>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</si>
  <si>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</si>
  <si>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</si>
  <si>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</si>
  <si>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</si>
  <si>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</si>
  <si>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</si>
  <si>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</si>
  <si>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</si>
  <si>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</si>
  <si>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</si>
  <si>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</si>
  <si>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</si>
  <si>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</si>
  <si>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</si>
  <si>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</si>
  <si>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</si>
  <si>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</si>
  <si>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</si>
  <si>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</si>
  <si>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</si>
  <si>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</si>
  <si>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</si>
  <si>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</si>
  <si>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</si>
  <si>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</si>
  <si>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</si>
  <si>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</si>
  <si>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</si>
  <si>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</si>
  <si>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</si>
  <si>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</si>
  <si>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</si>
  <si>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</si>
  <si>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</si>
  <si>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</si>
  <si>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</si>
  <si>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</si>
  <si>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</si>
  <si>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</si>
  <si>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</si>
  <si>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</si>
  <si>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</si>
  <si>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</si>
  <si>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</si>
  <si>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</si>
  <si>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</si>
  <si>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</si>
  <si>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</si>
  <si>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</si>
  <si>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</si>
  <si>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</si>
  <si>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</si>
  <si>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</si>
  <si>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</si>
  <si>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</si>
  <si>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</si>
  <si>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</si>
  <si>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</si>
  <si>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</si>
  <si>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</si>
  <si>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</si>
  <si>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</si>
  <si>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</si>
  <si>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</si>
  <si>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</si>
  <si>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</si>
  <si>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</si>
  <si>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</si>
  <si>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</si>
  <si>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</si>
  <si>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</si>
  <si>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</si>
  <si>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</si>
  <si>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</si>
  <si>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</si>
  <si>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</si>
  <si>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</si>
  <si>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</si>
  <si>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</si>
  <si>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</si>
  <si>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</si>
  <si>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</si>
  <si>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</si>
  <si>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</si>
  <si>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</si>
  <si>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</si>
  <si>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</si>
  <si>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</si>
  <si>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</si>
  <si>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</si>
  <si>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</si>
  <si>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</si>
  <si>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</si>
  <si>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</si>
  <si>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</si>
  <si>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</si>
  <si>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</si>
  <si>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</si>
  <si>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</si>
  <si>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</si>
  <si>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</si>
  <si>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</si>
  <si>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</si>
  <si>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</si>
  <si>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</si>
  <si>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</si>
  <si>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</si>
  <si>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</si>
  <si>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</si>
  <si>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</si>
  <si>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</si>
  <si>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</si>
  <si>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</si>
  <si>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</si>
  <si>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</si>
  <si>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</si>
  <si>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</si>
  <si>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</si>
  <si>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</si>
  <si>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</si>
  <si>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</si>
  <si>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</si>
  <si>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</si>
  <si>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</si>
  <si>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</si>
  <si>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</si>
  <si>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</si>
  <si>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</si>
  <si>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</si>
  <si>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</si>
  <si>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</si>
  <si>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</si>
  <si>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</si>
  <si>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</si>
  <si>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</si>
  <si>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</si>
  <si>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</si>
  <si>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</si>
  <si>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</si>
  <si>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</si>
  <si>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</si>
  <si>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</si>
  <si>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</si>
  <si>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</si>
  <si>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</si>
  <si>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</si>
  <si>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</si>
  <si>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</si>
  <si>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</si>
  <si>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</si>
  <si>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</si>
  <si>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</si>
  <si>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</si>
  <si>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</si>
  <si>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</si>
  <si>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</si>
  <si>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</si>
  <si>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</si>
  <si>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</si>
  <si>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</si>
  <si>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</si>
  <si>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</si>
  <si>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</si>
  <si>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</si>
  <si>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</si>
  <si>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</si>
  <si>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</si>
  <si>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</si>
  <si>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</si>
  <si>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</si>
  <si>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</si>
  <si>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</si>
  <si>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</si>
  <si>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</si>
  <si>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</si>
  <si>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</si>
  <si>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</si>
  <si>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</si>
  <si>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</si>
  <si>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</si>
  <si>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</si>
  <si>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</si>
  <si>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</si>
  <si>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</si>
  <si>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</si>
  <si>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</si>
  <si>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</si>
  <si>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</si>
  <si>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</si>
  <si>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</si>
  <si>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</si>
  <si>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</si>
  <si>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</si>
  <si>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</si>
  <si>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</si>
  <si>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</si>
  <si>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</si>
  <si>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</si>
  <si>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</si>
  <si>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</si>
  <si>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</si>
  <si>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</si>
  <si>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</si>
  <si>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</si>
  <si>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</si>
  <si>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</si>
  <si>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</si>
  <si>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</si>
  <si>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</si>
  <si>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</si>
  <si>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</si>
  <si>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</si>
  <si>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</si>
  <si>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</si>
  <si>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</si>
  <si>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</si>
  <si>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</si>
  <si>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</si>
  <si>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</si>
  <si>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</si>
  <si>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</si>
  <si>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</si>
  <si>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</si>
  <si>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</si>
  <si>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</si>
  <si>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</si>
  <si>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</si>
  <si>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</si>
  <si>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</si>
  <si>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</si>
  <si>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</si>
  <si>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</si>
  <si>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</si>
  <si>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</si>
  <si>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</si>
  <si>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</si>
  <si>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</si>
  <si>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</si>
  <si>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</si>
  <si>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</si>
  <si>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</si>
  <si>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</si>
  <si>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</si>
  <si>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</si>
  <si>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</si>
  <si>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</si>
  <si>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</si>
  <si>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</si>
  <si>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</si>
  <si>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</si>
  <si>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</si>
  <si>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</si>
  <si>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</si>
  <si>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</si>
  <si>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</si>
  <si>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</si>
  <si>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</si>
  <si>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</si>
  <si>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</si>
  <si>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</si>
  <si>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</si>
  <si>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</si>
  <si>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</si>
  <si>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</si>
  <si>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</si>
  <si>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</si>
  <si>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</si>
  <si>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</si>
  <si>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</si>
  <si>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</si>
  <si>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</si>
  <si>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</si>
  <si>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</si>
  <si>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</si>
  <si>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</si>
  <si>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</si>
  <si>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</si>
  <si>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</si>
  <si>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</si>
  <si>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</si>
  <si>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</si>
  <si>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</si>
  <si>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</si>
  <si>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</si>
  <si>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</si>
  <si>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</si>
  <si>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</si>
  <si>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</si>
  <si>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</si>
  <si>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</si>
  <si>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</si>
  <si>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</si>
  <si>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</si>
  <si>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</si>
  <si>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</si>
  <si>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</si>
  <si>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</si>
  <si>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</si>
  <si>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</si>
  <si>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</si>
  <si>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</si>
  <si>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</si>
  <si>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</si>
  <si>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</si>
  <si>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</si>
  <si>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</si>
  <si>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</si>
  <si>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</si>
  <si>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</si>
  <si>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</si>
  <si>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</si>
  <si>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</si>
  <si>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</si>
  <si>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</si>
  <si>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</si>
  <si>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</si>
  <si>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</si>
  <si>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</si>
  <si>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</si>
  <si>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</si>
  <si>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</si>
  <si>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</si>
  <si>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</si>
  <si>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</si>
  <si>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</si>
  <si>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</si>
  <si>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</si>
  <si>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</si>
  <si>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</si>
  <si>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</si>
  <si>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</si>
  <si>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</si>
  <si>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</si>
  <si>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</si>
  <si>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</si>
  <si>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</si>
  <si>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</si>
  <si>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</si>
  <si>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</si>
  <si>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</si>
  <si>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</si>
  <si>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</si>
  <si>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</si>
  <si>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</si>
  <si>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</si>
  <si>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</si>
  <si>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</si>
  <si>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</si>
  <si>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</si>
  <si>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</si>
  <si>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</si>
  <si>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</si>
  <si>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</si>
  <si>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</si>
  <si>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</si>
  <si>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</si>
  <si>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</si>
  <si>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</si>
  <si>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</si>
  <si>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</si>
  <si>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</si>
  <si>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</si>
  <si>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</si>
  <si>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</si>
  <si>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</si>
  <si>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</si>
  <si>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</si>
  <si>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</si>
  <si>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</si>
  <si>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</si>
  <si>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</si>
  <si>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</si>
  <si>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</si>
  <si>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</si>
  <si>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</si>
  <si>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</si>
  <si>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</si>
  <si>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</si>
  <si>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</si>
  <si>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</si>
  <si>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</si>
  <si>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</si>
  <si>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</si>
  <si>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</si>
  <si>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</si>
  <si>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</si>
  <si>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</si>
  <si>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</si>
  <si>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</si>
  <si>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</si>
  <si>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</si>
  <si>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</si>
  <si>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</si>
  <si>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</si>
  <si>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</si>
  <si>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</si>
  <si>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</si>
  <si>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</si>
  <si>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</si>
  <si>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</si>
  <si>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</si>
  <si>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</si>
  <si>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</si>
  <si>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</si>
  <si>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</si>
  <si>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</si>
  <si>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</si>
  <si>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</si>
  <si>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</si>
  <si>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</si>
  <si>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</si>
  <si>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</si>
  <si>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</si>
  <si>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</si>
  <si>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</si>
  <si>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</si>
  <si>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</si>
  <si>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</si>
  <si>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</si>
  <si>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</si>
  <si>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</si>
  <si>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</si>
  <si>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</si>
  <si>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</si>
  <si>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</si>
  <si>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</si>
  <si>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</si>
  <si>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</si>
  <si>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</si>
  <si>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</si>
  <si>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</si>
  <si>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</si>
  <si>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</si>
  <si>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</si>
  <si>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</si>
  <si>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</si>
  <si>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</si>
  <si>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</si>
  <si>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</si>
  <si>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</si>
  <si>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</si>
  <si>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</si>
  <si>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</si>
  <si>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</si>
  <si>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</si>
  <si>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</si>
  <si>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</si>
  <si>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</si>
  <si>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</si>
  <si>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</si>
  <si>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</si>
  <si>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</si>
  <si>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</si>
  <si>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</si>
  <si>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</si>
  <si>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</si>
  <si>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</si>
  <si>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</si>
  <si>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</si>
  <si>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</si>
  <si>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</si>
  <si>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</si>
  <si>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</si>
  <si>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</si>
  <si>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</si>
  <si>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</si>
  <si>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</si>
  <si>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</si>
  <si>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</si>
  <si>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</si>
  <si>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</si>
  <si>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</si>
  <si>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</si>
  <si>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</si>
  <si>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</si>
  <si>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</si>
  <si>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</si>
  <si>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</si>
  <si>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</si>
  <si>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</si>
  <si>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</si>
  <si>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</si>
  <si>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</si>
  <si>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</si>
  <si>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</si>
  <si>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</si>
  <si>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</si>
  <si>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</si>
  <si>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</si>
  <si>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</si>
  <si>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</si>
  <si>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</si>
  <si>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</si>
  <si>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</si>
  <si>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</si>
  <si>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</si>
  <si>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</si>
  <si>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</si>
  <si>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</si>
  <si>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</si>
  <si>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</si>
  <si>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</si>
  <si>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</si>
  <si>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</si>
  <si>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</si>
  <si>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</si>
  <si>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</si>
  <si>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</si>
  <si>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</si>
  <si>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</si>
  <si>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</si>
  <si>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</si>
  <si>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</si>
  <si>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</si>
  <si>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</si>
  <si>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</si>
  <si>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</si>
  <si>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</si>
  <si>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</si>
  <si>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</si>
  <si>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</si>
  <si>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</si>
  <si>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</si>
  <si>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</si>
  <si>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</si>
  <si>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</si>
  <si>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</si>
  <si>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</si>
  <si>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</si>
  <si>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</si>
  <si>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</si>
  <si>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</si>
  <si>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</si>
  <si>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</si>
  <si>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</si>
  <si>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</si>
  <si>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</si>
  <si>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</si>
  <si>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</si>
  <si>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</si>
  <si>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</si>
  <si>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</si>
  <si>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</si>
  <si>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</si>
  <si>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</si>
  <si>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</si>
  <si>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</si>
  <si>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</si>
  <si>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</si>
  <si>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</si>
  <si>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</si>
  <si>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</si>
  <si>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</si>
  <si>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</si>
  <si>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</si>
  <si>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</si>
  <si>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</si>
  <si>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</si>
  <si>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</si>
  <si>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</si>
  <si>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</si>
  <si>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</si>
  <si>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</si>
  <si>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</si>
  <si>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</si>
  <si>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</si>
  <si>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</si>
  <si>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</si>
  <si>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</si>
  <si>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</si>
  <si>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</si>
  <si>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</si>
  <si>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</si>
  <si>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</si>
  <si>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</si>
  <si>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</si>
  <si>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</si>
  <si>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</si>
  <si>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</si>
  <si>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</si>
  <si>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</si>
  <si>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</si>
  <si>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</si>
  <si>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</si>
  <si>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</si>
  <si>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</si>
  <si>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</si>
  <si>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</si>
  <si>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</si>
  <si>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</si>
  <si>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</si>
  <si>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</si>
  <si>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</si>
  <si>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</si>
  <si>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</si>
  <si>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</si>
  <si>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</si>
  <si>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</si>
  <si>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</si>
  <si>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</si>
  <si>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</si>
  <si>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</si>
  <si>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</si>
  <si>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</si>
  <si>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</si>
  <si>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</si>
  <si>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</si>
  <si>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</si>
  <si>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</si>
  <si>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</si>
  <si>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</si>
  <si>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</si>
  <si>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</si>
  <si>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</si>
  <si>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</si>
  <si>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</si>
  <si>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</si>
  <si>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</si>
  <si>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</si>
  <si>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</si>
  <si>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</si>
  <si>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</si>
  <si>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</si>
  <si>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</si>
  <si>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</si>
  <si>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</si>
  <si>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</si>
  <si>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</si>
  <si>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</si>
  <si>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</si>
  <si>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</si>
  <si>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</si>
  <si>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</si>
  <si>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</si>
  <si>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</si>
  <si>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</si>
  <si>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</si>
  <si>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</si>
  <si>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</si>
  <si>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</si>
  <si>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</si>
  <si>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</si>
  <si>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</si>
  <si>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</si>
  <si>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</si>
  <si>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</si>
  <si>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</si>
  <si>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</si>
  <si>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</si>
  <si>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</si>
  <si>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</si>
  <si>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</si>
  <si>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</si>
  <si>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</si>
  <si>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</si>
  <si>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</si>
  <si>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</si>
  <si>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</si>
  <si>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</si>
  <si>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</si>
  <si>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</si>
  <si>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</si>
  <si>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</si>
  <si>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</si>
  <si>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</si>
  <si>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</si>
  <si>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</si>
  <si>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</si>
  <si>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</si>
  <si>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</si>
  <si>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</si>
  <si>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</si>
  <si>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</si>
  <si>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</si>
  <si>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</si>
  <si>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</si>
  <si>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</si>
  <si>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</si>
  <si>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</si>
  <si>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</si>
  <si>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</si>
  <si>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</si>
  <si>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</si>
  <si>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</si>
  <si>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</si>
  <si>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</si>
  <si>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</si>
  <si>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</si>
  <si>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</si>
  <si>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</si>
  <si>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</si>
  <si>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</si>
  <si>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</si>
  <si>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</si>
  <si>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</si>
  <si>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</si>
  <si>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</si>
  <si>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</si>
  <si>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</si>
  <si>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</si>
  <si>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</si>
  <si>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</si>
  <si>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</si>
  <si>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</si>
  <si>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</si>
  <si>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</si>
  <si>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</si>
  <si>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</si>
  <si>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</si>
  <si>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</si>
  <si>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</si>
  <si>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</si>
  <si>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</si>
  <si>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</si>
  <si>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</si>
  <si>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</si>
  <si>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</si>
  <si>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</si>
  <si>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</si>
  <si>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</si>
  <si>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</si>
  <si>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</si>
  <si>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</si>
  <si>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</si>
  <si>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</si>
  <si>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</si>
  <si>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</si>
  <si>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</si>
  <si>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</si>
  <si>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</si>
  <si>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</si>
  <si>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</si>
  <si>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</si>
  <si>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</si>
  <si>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</si>
  <si>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</si>
  <si>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</si>
  <si>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</si>
  <si>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</si>
  <si>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</si>
  <si>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</si>
  <si>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</si>
  <si>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</si>
  <si>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</si>
  <si>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</si>
  <si>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</si>
  <si>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</si>
  <si>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</si>
  <si>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</si>
  <si>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</si>
  <si>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</si>
  <si>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</si>
  <si>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</si>
  <si>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</si>
  <si>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</si>
  <si>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</si>
  <si>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</si>
  <si>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</si>
  <si>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</si>
  <si>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</si>
  <si>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</si>
  <si>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</si>
  <si>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</si>
  <si>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</si>
  <si>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</si>
  <si>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</si>
  <si>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</si>
  <si>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</si>
  <si>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</si>
  <si>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</si>
  <si>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</si>
  <si>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</si>
  <si>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</si>
  <si>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</si>
  <si>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</si>
  <si>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</si>
  <si>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</si>
  <si>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</si>
  <si>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</si>
  <si>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</si>
  <si>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</si>
  <si>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</si>
  <si>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</si>
  <si>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</si>
  <si>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</si>
  <si>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</si>
  <si>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</si>
  <si>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</si>
  <si>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</si>
  <si>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</si>
  <si>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</si>
  <si>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</si>
  <si>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</si>
  <si>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</si>
  <si>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</si>
  <si>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</si>
  <si>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</si>
  <si>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</si>
  <si>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</si>
  <si>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</si>
  <si>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</si>
  <si>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</si>
  <si>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</si>
  <si>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</si>
  <si>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</si>
  <si>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</si>
  <si>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</si>
  <si>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</si>
  <si>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</si>
  <si>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</si>
  <si>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</si>
  <si>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</si>
  <si>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</si>
  <si>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</si>
  <si>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</si>
  <si>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</si>
  <si>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</si>
  <si>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</si>
  <si>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</si>
  <si>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</si>
  <si>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</si>
  <si>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</si>
  <si>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</si>
  <si>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</si>
  <si>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</si>
  <si>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</si>
  <si>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</si>
  <si>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</si>
  <si>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</si>
  <si>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</si>
  <si>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</si>
  <si>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</si>
  <si>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</si>
  <si>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</si>
  <si>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</si>
  <si>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</si>
  <si>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</si>
  <si>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</si>
  <si>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</si>
  <si>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</si>
  <si>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</si>
  <si>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</si>
  <si>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</si>
  <si>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</si>
  <si>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</si>
  <si>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</si>
  <si>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</si>
  <si>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</si>
  <si>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</si>
  <si>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</si>
  <si>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</si>
  <si>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</si>
  <si>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</si>
  <si>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</si>
  <si>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</si>
  <si>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</si>
  <si>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</si>
  <si>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</si>
  <si>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</si>
  <si>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</si>
  <si>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</si>
  <si>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</si>
  <si>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</si>
  <si>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</si>
  <si>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</si>
  <si>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</si>
  <si>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</si>
  <si>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</si>
  <si>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</si>
  <si>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</si>
  <si>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</si>
  <si>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</si>
  <si>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</si>
  <si>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</si>
  <si>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</si>
  <si>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</si>
  <si>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</si>
  <si>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</si>
  <si>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</si>
  <si>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</si>
  <si>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</si>
  <si>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</si>
  <si>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</si>
  <si>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</si>
  <si>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</si>
  <si>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</si>
  <si>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</si>
  <si>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</si>
  <si>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</si>
  <si>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</si>
  <si>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</si>
  <si>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</si>
  <si>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</si>
  <si>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</si>
  <si>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</si>
  <si>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</si>
  <si>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</si>
  <si>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</si>
  <si>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</si>
  <si>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</si>
  <si>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</si>
  <si>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</si>
  <si>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</si>
  <si>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</si>
  <si>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</si>
  <si>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</si>
  <si>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</si>
  <si>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</si>
  <si>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</si>
  <si>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</si>
  <si>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</si>
  <si>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</si>
  <si>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</si>
  <si>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</si>
  <si>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</si>
  <si>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</si>
  <si>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</si>
  <si>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</si>
  <si>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</si>
  <si>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</si>
  <si>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</si>
  <si>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</si>
  <si>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</si>
  <si>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</si>
  <si>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</si>
  <si>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</si>
  <si>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</si>
  <si>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</si>
  <si>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</si>
  <si>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</si>
  <si>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</si>
  <si>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</si>
  <si>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</si>
  <si>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</si>
  <si>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</si>
  <si>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</si>
  <si>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</si>
  <si>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</si>
  <si>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</si>
  <si>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</si>
  <si>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</si>
  <si>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</si>
  <si>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</si>
  <si>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</si>
  <si>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</si>
  <si>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</si>
  <si>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</si>
  <si>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</si>
  <si>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</si>
  <si>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</si>
  <si>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</si>
  <si>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</si>
  <si>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</si>
  <si>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</si>
  <si>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</si>
  <si>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</si>
  <si>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</si>
  <si>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</si>
  <si>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</si>
  <si>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</si>
  <si>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</si>
  <si>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</si>
  <si>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</si>
  <si>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</si>
  <si>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</si>
  <si>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</si>
  <si>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</si>
  <si>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</si>
  <si>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</si>
  <si>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</si>
  <si>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</si>
  <si>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</si>
  <si>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</si>
  <si>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</si>
  <si>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</si>
  <si>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</si>
  <si>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</si>
  <si>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</si>
  <si>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</si>
  <si>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</si>
  <si>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</si>
  <si>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</si>
  <si>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</si>
  <si>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</si>
  <si>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</si>
  <si>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</si>
  <si>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</si>
  <si>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</si>
  <si>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</si>
  <si>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</si>
  <si>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</si>
  <si>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</si>
  <si>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</si>
  <si>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</si>
  <si>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</si>
  <si>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</si>
  <si>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</si>
  <si>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</si>
  <si>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</si>
  <si>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</si>
  <si>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</si>
  <si>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</si>
  <si>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</si>
  <si>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</si>
  <si>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</si>
  <si>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</si>
  <si>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</si>
  <si>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</si>
  <si>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</si>
  <si>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</si>
  <si>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</si>
  <si>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</si>
  <si>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</si>
  <si>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</si>
  <si>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</si>
  <si>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</si>
  <si>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</si>
  <si>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</si>
  <si>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</si>
  <si>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</si>
  <si>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</si>
  <si>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</si>
  <si>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</si>
  <si>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</si>
  <si>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</si>
  <si>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</si>
  <si>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</si>
  <si>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</si>
  <si>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</si>
  <si>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</si>
  <si>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</si>
  <si>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</si>
  <si>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</si>
  <si>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</si>
  <si>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</si>
  <si>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</si>
  <si>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</si>
  <si>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</si>
  <si>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</si>
  <si>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</si>
  <si>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</si>
  <si>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</si>
  <si>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</si>
  <si>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</si>
  <si>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</si>
  <si>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</si>
  <si>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</si>
  <si>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</si>
  <si>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</si>
  <si>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</si>
  <si>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</si>
  <si>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</si>
  <si>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</si>
  <si>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</si>
  <si>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</si>
  <si>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</si>
  <si>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</si>
  <si>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</si>
  <si>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</si>
  <si>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</si>
  <si>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</si>
  <si>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</si>
  <si>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</si>
  <si>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</si>
  <si>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</si>
  <si>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</si>
  <si>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</si>
  <si>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</si>
  <si>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</si>
  <si>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</si>
  <si>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</si>
  <si>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</si>
  <si>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</si>
  <si>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</si>
  <si>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</si>
  <si>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</si>
  <si>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</si>
  <si>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</si>
  <si>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</si>
  <si>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</si>
  <si>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</si>
  <si>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</si>
  <si>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</si>
  <si>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</si>
  <si>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</si>
  <si>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</si>
  <si>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</si>
  <si>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</si>
  <si>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</si>
  <si>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</si>
  <si>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</si>
  <si>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</si>
  <si>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</si>
  <si>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</si>
  <si>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</si>
  <si>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</si>
  <si>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</si>
  <si>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</si>
  <si>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</si>
  <si>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</si>
  <si>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</si>
  <si>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</si>
  <si>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</si>
  <si>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</si>
  <si>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</si>
  <si>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</si>
  <si>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</si>
  <si>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</si>
  <si>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</si>
  <si>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</si>
  <si>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</si>
  <si>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</si>
  <si>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</si>
  <si>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</si>
  <si>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</si>
  <si>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</si>
  <si>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</si>
  <si>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</si>
  <si>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</si>
  <si>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</si>
  <si>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</si>
  <si>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</si>
  <si>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</si>
  <si>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</si>
  <si>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</si>
  <si>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</si>
  <si>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</si>
  <si>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</si>
  <si>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</si>
  <si>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</si>
  <si>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</si>
  <si>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</si>
  <si>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</si>
  <si>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</si>
  <si>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</si>
  <si>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</si>
  <si>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</si>
  <si>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</si>
  <si>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</si>
  <si>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</si>
  <si>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</si>
  <si>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</si>
  <si>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</si>
  <si>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</si>
  <si>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</si>
  <si>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</si>
  <si>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</si>
  <si>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</si>
  <si>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</si>
  <si>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</si>
  <si>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</si>
  <si>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</si>
  <si>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</si>
  <si>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</si>
  <si>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</si>
  <si>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</si>
  <si>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</si>
  <si>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</si>
  <si>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</si>
  <si>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</si>
  <si>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</si>
  <si>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</si>
  <si>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</si>
  <si>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</si>
  <si>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</si>
  <si>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</si>
  <si>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</si>
  <si>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</si>
  <si>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</si>
  <si>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</si>
  <si>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</si>
  <si>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</si>
  <si>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</si>
  <si>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</si>
  <si>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</si>
  <si>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</si>
  <si>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</si>
  <si>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</si>
  <si>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</si>
  <si>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</si>
  <si>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</si>
  <si>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</si>
  <si>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</si>
  <si>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</si>
  <si>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</si>
  <si>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</si>
  <si>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</si>
  <si>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</si>
  <si>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</si>
  <si>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</si>
  <si>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</si>
  <si>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</si>
  <si>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</si>
  <si>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</si>
  <si>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</si>
  <si>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</si>
  <si>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</si>
  <si>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</si>
  <si>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</si>
  <si>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</si>
  <si>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</si>
  <si>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</si>
  <si>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</si>
  <si>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</si>
  <si>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</si>
  <si>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</si>
  <si>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</si>
  <si>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</si>
  <si>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</si>
  <si>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</si>
  <si>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</si>
  <si>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</si>
  <si>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</si>
  <si>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</si>
  <si>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</si>
  <si>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</si>
  <si>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</si>
  <si>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</si>
  <si>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</si>
  <si>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</si>
  <si>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</si>
  <si>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</si>
  <si>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</si>
  <si>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</si>
  <si>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</si>
  <si>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</si>
  <si>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</si>
  <si>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</si>
  <si>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</si>
  <si>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</si>
  <si>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</si>
  <si>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</si>
  <si>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</si>
  <si>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</si>
  <si>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</si>
  <si>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</si>
  <si>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</si>
  <si>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</si>
  <si>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</si>
  <si>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</si>
  <si>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</si>
  <si>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</si>
  <si>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</si>
  <si>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</si>
  <si>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</si>
  <si>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</si>
  <si>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</si>
  <si>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</si>
  <si>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</si>
  <si>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</si>
  <si>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</si>
  <si>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</si>
  <si>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</si>
  <si>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</si>
  <si>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</si>
  <si>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</si>
  <si>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</si>
  <si>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</si>
  <si>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</si>
  <si>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</si>
  <si>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</si>
  <si>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</si>
  <si>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</si>
  <si>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</si>
  <si>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</si>
  <si>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</si>
  <si>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</si>
  <si>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</si>
  <si>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</si>
  <si>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</si>
  <si>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</si>
  <si>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</si>
  <si>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</si>
  <si>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</si>
  <si>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</si>
  <si>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</si>
  <si>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</si>
  <si>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</si>
  <si>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</si>
  <si>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</si>
  <si>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</si>
  <si>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</si>
  <si>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</si>
  <si>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</si>
  <si>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</si>
  <si>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</si>
  <si>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</si>
  <si>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</si>
  <si>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</si>
  <si>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</si>
  <si>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</si>
  <si>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</si>
  <si>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</si>
  <si>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</si>
  <si>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</si>
  <si>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</si>
  <si>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</si>
  <si>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</si>
  <si>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</si>
  <si>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</si>
  <si>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</si>
  <si>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</si>
  <si>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</si>
  <si>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</si>
  <si>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</si>
  <si>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</si>
  <si>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</si>
  <si>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</si>
  <si>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</si>
  <si>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</si>
  <si>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</si>
  <si>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</si>
  <si>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</si>
  <si>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</si>
  <si>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</si>
  <si>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</si>
  <si>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</si>
  <si>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</si>
  <si>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</si>
  <si>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</si>
  <si>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</si>
  <si>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</si>
  <si>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</si>
  <si>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</si>
  <si>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</si>
  <si>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</si>
  <si>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</si>
  <si>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</si>
  <si>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</si>
  <si>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</si>
  <si>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</si>
  <si>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</si>
  <si>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</si>
  <si>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</si>
  <si>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</si>
  <si>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</si>
  <si>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</si>
  <si>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</si>
  <si>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</si>
  <si>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</si>
  <si>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</si>
  <si>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</si>
  <si>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</si>
  <si>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</si>
  <si>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</si>
  <si>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</si>
  <si>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</si>
  <si>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</si>
  <si>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</si>
  <si>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</si>
  <si>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</si>
  <si>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</si>
  <si>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</si>
  <si>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</si>
  <si>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</si>
  <si>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</si>
  <si>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</si>
  <si>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</si>
  <si>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</si>
  <si>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</si>
  <si>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</si>
  <si>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</si>
  <si>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</si>
  <si>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</si>
  <si>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</si>
  <si>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</si>
  <si>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</si>
  <si>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</si>
  <si>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</si>
  <si>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</si>
  <si>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</si>
  <si>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</si>
  <si>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</si>
  <si>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</si>
  <si>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</si>
  <si>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</si>
  <si>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</si>
  <si>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</si>
  <si>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</si>
  <si>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</si>
  <si>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</si>
  <si>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</si>
  <si>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</si>
  <si>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</si>
  <si>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</si>
  <si>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</si>
  <si>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</si>
  <si>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</si>
  <si>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</si>
  <si>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</si>
  <si>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</si>
  <si>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</si>
  <si>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</si>
  <si>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</si>
  <si>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</si>
  <si>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</si>
  <si>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</si>
  <si>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</si>
  <si>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</si>
  <si>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</si>
  <si>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</si>
  <si>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</si>
  <si>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</si>
  <si>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</si>
  <si>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</si>
  <si>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</si>
  <si>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</si>
  <si>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</si>
  <si>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</si>
  <si>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</si>
  <si>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</si>
  <si>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</si>
  <si>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</si>
  <si>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</si>
  <si>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</si>
  <si>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</si>
  <si>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</si>
  <si>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</si>
  <si>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</si>
  <si>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</si>
  <si>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</si>
  <si>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</si>
  <si>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</si>
  <si>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</si>
  <si>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</si>
  <si>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</si>
  <si>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</si>
  <si>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</si>
  <si>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</si>
  <si>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</si>
  <si>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</si>
  <si>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</si>
  <si>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</si>
  <si>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</si>
  <si>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</si>
  <si>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</si>
  <si>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</si>
  <si>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</si>
  <si>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</si>
  <si>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</si>
  <si>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</si>
  <si>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</si>
  <si>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</si>
  <si>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</si>
  <si>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</si>
  <si>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</si>
  <si>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</si>
  <si>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</si>
  <si>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</si>
  <si>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</si>
  <si>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</si>
  <si>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</si>
  <si>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</si>
  <si>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</si>
  <si>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</si>
  <si>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</si>
  <si>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</si>
  <si>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</si>
  <si>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</si>
  <si>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</si>
  <si>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</si>
  <si>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</si>
  <si>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</si>
  <si>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</si>
  <si>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</si>
  <si>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</si>
  <si>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</si>
  <si>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</si>
  <si>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</si>
  <si>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</si>
  <si>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</si>
  <si>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</si>
  <si>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</si>
  <si>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</si>
  <si>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</si>
  <si>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</si>
  <si>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</si>
  <si>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</si>
  <si>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</si>
  <si>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</si>
  <si>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</si>
  <si>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</si>
  <si>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</si>
  <si>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</si>
  <si>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</si>
  <si>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</si>
  <si>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</si>
  <si>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</si>
  <si>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</si>
  <si>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</si>
  <si>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</si>
  <si>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</si>
  <si>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</si>
  <si>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</si>
  <si>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</si>
  <si>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</si>
  <si>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</si>
  <si>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</si>
  <si>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</si>
  <si>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</si>
  <si>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</si>
  <si>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</si>
  <si>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</si>
  <si>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</si>
  <si>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</si>
  <si>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</si>
  <si>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</si>
  <si>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</si>
  <si>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</si>
  <si>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</si>
  <si>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</si>
  <si>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</si>
  <si>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</si>
  <si>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</si>
  <si>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</si>
  <si>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</si>
  <si>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</si>
  <si>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</si>
  <si>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</si>
  <si>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</si>
  <si>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</si>
  <si>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</si>
  <si>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</si>
  <si>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</si>
  <si>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</si>
  <si>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</si>
  <si>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</si>
  <si>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</si>
  <si>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</si>
  <si>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</si>
  <si>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</si>
  <si>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</si>
  <si>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</si>
  <si>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</si>
  <si>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</si>
  <si>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</si>
  <si>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</si>
  <si>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</si>
  <si>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</si>
  <si>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</si>
  <si>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</si>
  <si>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</si>
  <si>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</si>
  <si>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</si>
  <si>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</si>
  <si>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</si>
  <si>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</si>
  <si>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</si>
  <si>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</si>
  <si>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</si>
  <si>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</si>
  <si>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</si>
  <si>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</si>
  <si>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</si>
  <si>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</si>
  <si>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</si>
  <si>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</si>
  <si>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</si>
  <si>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</si>
  <si>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</si>
  <si>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</si>
  <si>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</si>
  <si>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</si>
  <si>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</si>
  <si>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</si>
  <si>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</si>
  <si>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</si>
  <si>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</si>
  <si>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</si>
  <si>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</si>
  <si>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</si>
  <si>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</si>
  <si>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</si>
  <si>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</si>
  <si>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</si>
  <si>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</si>
  <si>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</si>
  <si>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</si>
  <si>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</si>
  <si>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</si>
  <si>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</si>
  <si>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</si>
  <si>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</si>
  <si>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</si>
  <si>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</si>
  <si>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</si>
  <si>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</si>
  <si>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</si>
  <si>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</si>
  <si>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</si>
  <si>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</si>
  <si>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</si>
  <si>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</si>
  <si>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</si>
  <si>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</si>
  <si>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</si>
  <si>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</si>
  <si>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</si>
  <si>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</si>
  <si>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</si>
  <si>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</si>
  <si>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</si>
  <si>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</si>
  <si>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</si>
  <si>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</si>
  <si>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</si>
  <si>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</si>
  <si>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</si>
  <si>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</si>
  <si>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</si>
  <si>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</si>
  <si>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</si>
  <si>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</si>
  <si>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</si>
  <si>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</si>
  <si>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</si>
  <si>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</si>
  <si>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</si>
  <si>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</si>
  <si>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</si>
  <si>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</si>
  <si>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</si>
  <si>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</si>
  <si>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</si>
  <si>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</si>
  <si>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</si>
  <si>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</si>
  <si>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</si>
  <si>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</si>
  <si>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</si>
  <si>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</si>
  <si>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</si>
  <si>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</si>
  <si>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</si>
  <si>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</si>
  <si>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</si>
  <si>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</si>
  <si>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</si>
  <si>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</si>
  <si>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</si>
  <si>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</si>
  <si>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</si>
  <si>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</si>
  <si>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</si>
  <si>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</si>
  <si>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</si>
  <si>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</si>
  <si>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</si>
  <si>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</si>
  <si>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</si>
  <si>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</si>
  <si>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</si>
  <si>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</si>
  <si>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</si>
  <si>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</si>
  <si>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</si>
  <si>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</si>
  <si>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</si>
  <si>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</si>
  <si>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</si>
  <si>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</si>
  <si>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</si>
  <si>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</si>
  <si>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</si>
  <si>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</si>
  <si>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</si>
  <si>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</si>
  <si>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</si>
  <si>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</si>
  <si>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</si>
  <si>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</si>
  <si>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</si>
  <si>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</si>
  <si>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</si>
  <si>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</si>
  <si>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</si>
  <si>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</si>
  <si>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</si>
  <si>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</si>
  <si>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</si>
  <si>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</si>
  <si>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</si>
  <si>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</si>
  <si>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</si>
  <si>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</si>
  <si>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</si>
  <si>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</si>
  <si>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</si>
  <si>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</si>
  <si>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</si>
  <si>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</si>
  <si>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</si>
  <si>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</si>
  <si>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</si>
  <si>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</si>
  <si>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</si>
  <si>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</si>
  <si>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</si>
  <si>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</si>
  <si>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</si>
  <si>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</si>
  <si>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</si>
  <si>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</si>
  <si>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</si>
  <si>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</si>
  <si>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</si>
  <si>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</si>
  <si>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</si>
  <si>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</si>
  <si>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</si>
  <si>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</si>
  <si>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</si>
  <si>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</si>
  <si>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</si>
  <si>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</si>
  <si>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</si>
  <si>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</si>
  <si>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</si>
  <si>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</si>
  <si>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</si>
  <si>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</si>
  <si>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</si>
  <si>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</si>
  <si>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</si>
  <si>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</si>
  <si>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</si>
  <si>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</si>
  <si>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</si>
  <si>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</si>
  <si>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</si>
  <si>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</si>
  <si>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</si>
  <si>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</si>
  <si>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</si>
  <si>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</si>
  <si>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</si>
  <si>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</si>
  <si>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</si>
  <si>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</si>
  <si>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</si>
  <si>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</si>
  <si>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</si>
  <si>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</si>
  <si>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</si>
  <si>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</si>
  <si>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</si>
  <si>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</si>
  <si>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</si>
  <si>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</si>
  <si>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</si>
  <si>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</si>
  <si>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</si>
  <si>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</si>
  <si>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</si>
  <si>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</si>
  <si>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</si>
  <si>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</si>
  <si>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</si>
  <si>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</si>
  <si>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</si>
  <si>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</si>
  <si>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</si>
  <si>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</si>
  <si>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</si>
  <si>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</si>
  <si>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</si>
  <si>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</si>
  <si>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</si>
  <si>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</si>
  <si>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</si>
  <si>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</si>
  <si>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</si>
  <si>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</si>
  <si>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</si>
  <si>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</si>
  <si>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</si>
  <si>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</si>
  <si>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</si>
  <si>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</si>
  <si>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</si>
  <si>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</si>
  <si>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</si>
  <si>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</si>
  <si>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</si>
  <si>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</si>
  <si>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</si>
  <si>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</si>
  <si>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</si>
  <si>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</si>
  <si>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</si>
  <si>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</si>
  <si>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</si>
  <si>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</si>
  <si>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</si>
  <si>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</si>
  <si>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</si>
  <si>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</si>
  <si>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</si>
  <si>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</si>
  <si>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</si>
  <si>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</si>
  <si>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</si>
  <si>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</si>
  <si>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</si>
  <si>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</si>
  <si>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</si>
  <si>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</si>
  <si>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</si>
  <si>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</si>
  <si>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</si>
  <si>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</si>
  <si>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</si>
  <si>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</si>
  <si>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</si>
  <si>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</si>
  <si>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</si>
  <si>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</si>
  <si>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</si>
  <si>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</si>
  <si>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</si>
  <si>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</si>
  <si>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</si>
  <si>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</si>
  <si>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</si>
  <si>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</si>
  <si>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</si>
  <si>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</si>
  <si>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</si>
  <si>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</si>
  <si>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</si>
  <si>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</si>
  <si>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</si>
  <si>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</si>
  <si>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</si>
  <si>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</si>
  <si>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</si>
  <si>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</si>
  <si>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</si>
  <si>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</si>
  <si>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</si>
  <si>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</si>
  <si>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</si>
  <si>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</si>
  <si>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</si>
  <si>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</si>
  <si>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</si>
  <si>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</si>
  <si>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</si>
  <si>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</si>
  <si>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</si>
  <si>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</si>
  <si>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</si>
  <si>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</si>
  <si>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</si>
  <si>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</si>
  <si>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</si>
  <si>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</si>
  <si>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</si>
  <si>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</si>
  <si>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</si>
  <si>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</si>
  <si>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</si>
  <si>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</si>
  <si>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</si>
  <si>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</si>
  <si>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</si>
  <si>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</si>
  <si>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</si>
  <si>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</si>
  <si>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</si>
  <si>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</si>
  <si>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</si>
  <si>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</si>
  <si>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</si>
  <si>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</si>
  <si>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</si>
  <si>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</si>
  <si>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</si>
  <si>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</si>
  <si>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</si>
  <si>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</si>
  <si>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</si>
  <si>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</si>
  <si>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</si>
  <si>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</si>
  <si>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</si>
  <si>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</si>
  <si>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</si>
  <si>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</si>
  <si>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</si>
  <si>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</si>
  <si>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</si>
  <si>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</si>
  <si>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</si>
  <si>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</si>
  <si>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</si>
  <si>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</si>
  <si>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</si>
  <si>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</si>
  <si>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</si>
  <si>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</si>
  <si>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</si>
  <si>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</si>
  <si>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</si>
  <si>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</si>
  <si>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</si>
  <si>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</si>
  <si>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</si>
  <si>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</si>
  <si>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</si>
  <si>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</si>
  <si>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</si>
  <si>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</si>
  <si>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</si>
  <si>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</si>
  <si>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</si>
  <si>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</si>
  <si>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</si>
  <si>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</si>
  <si>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</si>
  <si>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</si>
  <si>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</si>
  <si>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</si>
  <si>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</si>
  <si>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</si>
  <si>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</si>
  <si>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</si>
  <si>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</si>
  <si>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</si>
  <si>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</si>
  <si>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</si>
  <si>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</si>
  <si>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</si>
  <si>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</si>
  <si>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</si>
  <si>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</si>
  <si>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</si>
  <si>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</si>
  <si>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</si>
  <si>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</si>
  <si>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</si>
  <si>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</si>
  <si>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</si>
  <si>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</si>
  <si>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</si>
  <si>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</si>
  <si>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</si>
  <si>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</si>
  <si>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</si>
  <si>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</si>
  <si>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</si>
  <si>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</si>
  <si>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</si>
  <si>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</si>
  <si>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</si>
  <si>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</si>
  <si>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</si>
  <si>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</si>
  <si>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</si>
  <si>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</si>
  <si>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</si>
  <si>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</si>
  <si>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</si>
  <si>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</si>
  <si>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</si>
  <si>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</si>
  <si>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</si>
  <si>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</si>
  <si>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</si>
  <si>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</si>
  <si>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</si>
  <si>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</si>
  <si>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</si>
  <si>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</si>
  <si>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</si>
  <si>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</si>
  <si>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</si>
  <si>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</si>
  <si>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</si>
  <si>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</si>
  <si>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</si>
  <si>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</si>
  <si>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</si>
  <si>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</si>
  <si>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</si>
  <si>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</si>
  <si>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</si>
  <si>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</si>
  <si>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</si>
  <si>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</si>
  <si>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</si>
  <si>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</si>
  <si>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</si>
  <si>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</si>
  <si>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</si>
  <si>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</si>
  <si>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</si>
  <si>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</si>
  <si>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</si>
  <si>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</si>
  <si>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</si>
  <si>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</si>
  <si>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</si>
  <si>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</si>
  <si>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</si>
  <si>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</si>
  <si>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</si>
  <si>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</si>
  <si>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</si>
  <si>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</si>
  <si>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</si>
  <si>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</si>
  <si>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</si>
  <si>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</si>
  <si>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</si>
  <si>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</si>
  <si>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</si>
  <si>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</si>
  <si>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</si>
  <si>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</si>
  <si>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</si>
  <si>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</si>
  <si>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</si>
  <si>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</si>
  <si>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</si>
  <si>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</si>
  <si>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</si>
  <si>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</si>
  <si>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</si>
  <si>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</si>
  <si>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</si>
  <si>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</si>
  <si>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</si>
  <si>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</si>
  <si>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</si>
  <si>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</si>
  <si>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</si>
  <si>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</si>
  <si>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</si>
  <si>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</si>
  <si>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</si>
  <si>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</si>
  <si>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</si>
  <si>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</si>
  <si>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</si>
  <si>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</si>
  <si>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</si>
  <si>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</si>
  <si>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</si>
  <si>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</si>
  <si>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</si>
  <si>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</si>
  <si>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</si>
  <si>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</si>
  <si>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</si>
  <si>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</si>
  <si>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</si>
  <si>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</si>
  <si>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</si>
  <si>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</si>
  <si>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</si>
  <si>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</si>
  <si>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</si>
  <si>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</si>
  <si>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</si>
  <si>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</si>
  <si>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</si>
  <si>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</si>
  <si>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</si>
  <si>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</si>
  <si>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</si>
  <si>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</si>
  <si>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</si>
  <si>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</si>
  <si>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</si>
  <si>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</si>
  <si>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</si>
  <si>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</si>
  <si>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</si>
  <si>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</si>
  <si>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</si>
  <si>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</si>
  <si>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</si>
  <si>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</si>
  <si>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</si>
  <si>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</si>
  <si>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</si>
  <si>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</si>
  <si>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</si>
  <si>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</si>
  <si>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</si>
  <si>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</si>
  <si>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</si>
  <si>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</si>
  <si>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</si>
  <si>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</si>
  <si>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</si>
  <si>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</si>
  <si>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</si>
  <si>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</si>
  <si>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</si>
  <si>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</si>
  <si>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</si>
  <si>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</si>
  <si>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</si>
  <si>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</si>
  <si>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</si>
  <si>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</si>
  <si>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</si>
  <si>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</si>
  <si>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</si>
  <si>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</si>
  <si>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</si>
  <si>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</si>
  <si>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</si>
  <si>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</si>
  <si>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</si>
  <si>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</si>
  <si>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</si>
  <si>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</si>
  <si>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</si>
  <si>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</si>
  <si>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</si>
  <si>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</si>
  <si>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</si>
  <si>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</si>
  <si>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</si>
  <si>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</si>
  <si>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</si>
  <si>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</si>
  <si>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</si>
  <si>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</si>
  <si>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</si>
  <si>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</si>
  <si>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</si>
  <si>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</si>
  <si>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</si>
  <si>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</si>
  <si>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</si>
  <si>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</si>
  <si>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</si>
  <si>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</si>
  <si>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</si>
  <si>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</si>
  <si>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</si>
  <si>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</si>
  <si>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</si>
  <si>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</si>
  <si>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</si>
  <si>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</si>
  <si>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</si>
  <si>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</si>
  <si>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</si>
  <si>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</si>
  <si>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</si>
  <si>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</si>
  <si>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</si>
  <si>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</si>
  <si>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</si>
  <si>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</si>
  <si>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</si>
  <si>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</si>
  <si>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</si>
  <si>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</si>
  <si>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</si>
  <si>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</si>
  <si>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</si>
  <si>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</si>
  <si>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</si>
  <si>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</si>
  <si>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</si>
  <si>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</si>
  <si>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</si>
  <si>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</si>
  <si>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</si>
  <si>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</si>
  <si>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</si>
  <si>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</si>
  <si>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</si>
  <si>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</si>
  <si>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</si>
  <si>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</si>
  <si>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</si>
  <si>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</si>
  <si>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</si>
  <si>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</si>
  <si>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</si>
  <si>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</si>
  <si>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</si>
  <si>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</si>
  <si>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</si>
  <si>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</si>
  <si>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</si>
  <si>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</si>
  <si>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</si>
  <si>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</si>
  <si>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</si>
  <si>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</si>
  <si>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</si>
  <si>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</si>
  <si>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</si>
  <si>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</si>
  <si>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</si>
  <si>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</si>
  <si>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</si>
  <si>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</si>
  <si>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</si>
  <si>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</si>
  <si>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</si>
  <si>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</si>
  <si>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</si>
  <si>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</si>
  <si>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</si>
  <si>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</si>
  <si>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</si>
  <si>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</si>
  <si>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</si>
  <si>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</si>
  <si>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</si>
  <si>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</si>
  <si>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</si>
  <si>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</si>
  <si>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</si>
  <si>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</si>
  <si>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</si>
  <si>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</si>
  <si>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</si>
  <si>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</si>
  <si>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</si>
  <si>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</si>
  <si>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</si>
  <si>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</si>
  <si>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</si>
  <si>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</si>
  <si>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</si>
  <si>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</si>
  <si>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</si>
  <si>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</si>
  <si>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</si>
  <si>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</si>
  <si>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</si>
  <si>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</si>
  <si>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</si>
  <si>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</si>
  <si>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</si>
  <si>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</si>
  <si>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</si>
  <si>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</si>
  <si>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</si>
  <si>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</si>
  <si>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</si>
  <si>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</si>
  <si>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</si>
  <si>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</si>
  <si>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</si>
  <si>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</si>
  <si>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</si>
  <si>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</si>
  <si>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</si>
  <si>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</si>
  <si>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</si>
  <si>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</si>
  <si>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</si>
  <si>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</si>
  <si>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</si>
  <si>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</si>
  <si>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</si>
  <si>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</si>
  <si>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</si>
  <si>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</si>
  <si>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</si>
  <si>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</si>
  <si>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</si>
  <si>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</si>
  <si>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</si>
  <si>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</si>
  <si>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</si>
  <si>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</si>
  <si>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</si>
  <si>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</si>
  <si>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</si>
  <si>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</si>
  <si>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</si>
  <si>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</si>
  <si>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</si>
  <si>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</si>
  <si>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</si>
  <si>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</si>
  <si>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</si>
  <si>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</si>
  <si>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</si>
  <si>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</si>
  <si>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</si>
  <si>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</si>
  <si>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</si>
  <si>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</si>
  <si>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</si>
  <si>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</si>
  <si>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</si>
  <si>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</si>
  <si>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</si>
  <si>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</si>
  <si>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</si>
  <si>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</si>
  <si>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</si>
  <si>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</si>
  <si>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</si>
  <si>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</si>
  <si>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</si>
  <si>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</si>
  <si>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</si>
  <si>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</si>
  <si>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</si>
  <si>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</si>
  <si>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</si>
  <si>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</si>
  <si>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</si>
  <si>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</si>
  <si>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</si>
  <si>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</si>
  <si>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</si>
  <si>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</si>
  <si>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</si>
  <si>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</si>
  <si>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</si>
  <si>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</si>
  <si>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</si>
  <si>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</si>
  <si>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</si>
  <si>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</si>
  <si>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</si>
  <si>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</si>
  <si>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</si>
  <si>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</si>
  <si>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</si>
  <si>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</si>
  <si>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</si>
  <si>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</si>
  <si>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</si>
  <si>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</si>
  <si>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</si>
  <si>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</si>
  <si>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</si>
  <si>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</si>
  <si>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</si>
  <si>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</si>
  <si>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</si>
  <si>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</si>
  <si>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</si>
  <si>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</si>
  <si>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</si>
  <si>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</si>
  <si>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</si>
  <si>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</si>
  <si>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</si>
  <si>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</si>
  <si>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</si>
  <si>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</si>
  <si>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</si>
  <si>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</si>
  <si>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</si>
  <si>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</si>
  <si>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</si>
  <si>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</si>
  <si>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</si>
  <si>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</si>
  <si>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</si>
  <si>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</si>
  <si>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</si>
  <si>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</si>
  <si>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</si>
  <si>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</si>
  <si>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</si>
  <si>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</si>
  <si>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</si>
  <si>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</si>
  <si>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</si>
  <si>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</si>
  <si>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</si>
  <si>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</si>
  <si>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</si>
  <si>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</si>
  <si>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</si>
  <si>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</si>
  <si>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</si>
  <si>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</si>
  <si>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</si>
  <si>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</si>
  <si>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</si>
  <si>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</si>
  <si>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</si>
  <si>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</si>
  <si>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</si>
  <si>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</si>
  <si>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</si>
  <si>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</si>
  <si>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</si>
  <si>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</si>
  <si>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</si>
  <si>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</si>
  <si>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</si>
  <si>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</si>
  <si>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</si>
  <si>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</si>
  <si>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</si>
  <si>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</si>
  <si>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</si>
  <si>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</si>
  <si>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</si>
  <si>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</si>
  <si>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</si>
  <si>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</si>
  <si>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</si>
  <si>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</si>
  <si>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</si>
  <si>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</si>
  <si>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</si>
  <si>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</si>
  <si>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</si>
  <si>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</si>
  <si>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</si>
  <si>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</si>
  <si>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</si>
  <si>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</si>
  <si>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</si>
  <si>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</si>
  <si>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</si>
  <si>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</si>
  <si>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</si>
  <si>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</si>
  <si>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</si>
  <si>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</si>
  <si>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</si>
  <si>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</si>
  <si>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</si>
  <si>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</si>
  <si>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</si>
  <si>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</si>
  <si>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</si>
  <si>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</si>
  <si>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</si>
  <si>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</si>
  <si>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</si>
  <si>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</si>
  <si>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</si>
  <si>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</si>
  <si>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</si>
  <si>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</si>
  <si>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</si>
  <si>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</si>
  <si>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</si>
  <si>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</si>
  <si>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</si>
  <si>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</si>
  <si>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</si>
  <si>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</si>
  <si>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</si>
  <si>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</si>
  <si>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</si>
  <si>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</si>
  <si>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</si>
  <si>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</si>
  <si>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</si>
  <si>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</si>
  <si>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</si>
  <si>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</si>
  <si>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</si>
  <si>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</si>
  <si>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</si>
  <si>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</si>
  <si>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</si>
  <si>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</si>
  <si>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</si>
  <si>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</si>
  <si>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</si>
  <si>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</si>
  <si>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</si>
  <si>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</si>
  <si>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</si>
  <si>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</si>
  <si>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</si>
  <si>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</si>
  <si>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</si>
  <si>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</si>
  <si>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</si>
  <si>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</si>
  <si>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</si>
  <si>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</si>
  <si>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</si>
  <si>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</si>
  <si>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</si>
  <si>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</si>
  <si>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</si>
  <si>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</si>
  <si>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</si>
  <si>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</si>
  <si>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</si>
  <si>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</si>
  <si>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</si>
  <si>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</si>
  <si>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</si>
  <si>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</si>
  <si>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</si>
  <si>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</si>
  <si>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</si>
  <si>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</si>
  <si>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</si>
  <si>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</si>
  <si>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</si>
  <si>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</si>
  <si>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</si>
  <si>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</si>
  <si>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</si>
  <si>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</si>
  <si>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</si>
  <si>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</si>
  <si>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</si>
  <si>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</si>
  <si>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</si>
  <si>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</si>
  <si>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</si>
  <si>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</si>
  <si>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</si>
  <si>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</si>
  <si>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</si>
  <si>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</si>
  <si>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</si>
  <si>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</si>
  <si>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</si>
  <si>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</si>
  <si>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</si>
  <si>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</si>
  <si>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</si>
  <si>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</si>
  <si>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</si>
  <si>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</si>
  <si>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</si>
  <si>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</si>
  <si>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</si>
  <si>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</si>
  <si>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</si>
  <si>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</si>
  <si>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</si>
  <si>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</si>
  <si>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</si>
  <si>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</si>
  <si>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</si>
  <si>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</si>
  <si>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</si>
  <si>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</si>
  <si>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</si>
  <si>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</si>
  <si>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</si>
  <si>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</si>
  <si>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</si>
  <si>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</si>
  <si>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</si>
  <si>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</si>
  <si>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</si>
  <si>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</si>
  <si>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</si>
  <si>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</si>
  <si>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</si>
  <si>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</si>
  <si>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</si>
  <si>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</si>
  <si>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</si>
  <si>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</si>
  <si>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</si>
  <si>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</si>
  <si>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</si>
  <si>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</si>
  <si>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</si>
  <si>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</si>
  <si>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</si>
  <si>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</si>
  <si>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</si>
  <si>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</si>
  <si>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</si>
  <si>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</si>
  <si>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</si>
  <si>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</si>
  <si>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</si>
  <si>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</si>
  <si>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</si>
  <si>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</si>
  <si>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</si>
  <si>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</si>
  <si>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</si>
  <si>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</si>
  <si>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</si>
  <si>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</si>
  <si>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</si>
  <si>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</si>
  <si>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</si>
  <si>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</si>
  <si>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</si>
  <si>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</si>
  <si>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</si>
  <si>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</si>
  <si>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</si>
  <si>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</si>
  <si>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</si>
  <si>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</si>
  <si>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</si>
  <si>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</si>
  <si>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</si>
  <si>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</si>
  <si>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</si>
  <si>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</si>
  <si>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</si>
  <si>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</si>
  <si>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</si>
  <si>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</si>
  <si>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</si>
  <si>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</si>
  <si>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</si>
  <si>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</si>
  <si>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</si>
  <si>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</si>
  <si>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</si>
  <si>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</si>
  <si>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</si>
  <si>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</si>
  <si>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</si>
  <si>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</si>
  <si>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</si>
  <si>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</si>
  <si>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</si>
  <si>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</si>
  <si>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</si>
  <si>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</si>
  <si>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</si>
  <si>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</si>
  <si>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</si>
  <si>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</si>
  <si>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</si>
  <si>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</si>
  <si>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</si>
  <si>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</si>
  <si>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</si>
  <si>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</si>
  <si>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</si>
  <si>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</si>
  <si>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</si>
  <si>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</si>
  <si>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</si>
  <si>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</si>
  <si>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</si>
  <si>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</si>
  <si>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</si>
  <si>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</si>
  <si>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</si>
  <si>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</si>
  <si>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</si>
  <si>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</si>
  <si>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</si>
  <si>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</si>
  <si>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</si>
  <si>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</si>
  <si>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</si>
  <si>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</si>
  <si>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</si>
  <si>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</si>
  <si>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</si>
  <si>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</si>
  <si>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</si>
  <si>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</si>
  <si>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</si>
  <si>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</si>
  <si>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</si>
  <si>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</si>
  <si>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</si>
  <si>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</si>
  <si>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</si>
  <si>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</si>
  <si>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</si>
  <si>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</si>
  <si>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</si>
  <si>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</si>
  <si>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</si>
  <si>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</si>
  <si>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</si>
  <si>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</si>
  <si>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</si>
  <si>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</si>
  <si>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</si>
  <si>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</si>
  <si>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</si>
  <si>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</si>
  <si>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</si>
  <si>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</si>
  <si>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</si>
  <si>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</si>
  <si>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</si>
  <si>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</si>
  <si>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</si>
  <si>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</si>
  <si>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</si>
  <si>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</si>
  <si>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</si>
  <si>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</si>
  <si>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</si>
  <si>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</si>
  <si>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</si>
  <si>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</si>
  <si>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</si>
  <si>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</si>
  <si>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</si>
  <si>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</si>
  <si>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</si>
  <si>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</si>
  <si>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</si>
  <si>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</si>
  <si>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</si>
  <si>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</si>
  <si>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</si>
  <si>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</si>
  <si>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</si>
  <si>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</si>
  <si>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</si>
  <si>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</si>
  <si>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</si>
  <si>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</si>
  <si>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</si>
  <si>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</si>
  <si>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</si>
  <si>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</si>
  <si>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</si>
  <si>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</si>
  <si>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</si>
  <si>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</si>
  <si>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</si>
  <si>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</si>
  <si>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</si>
  <si>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</si>
  <si>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</si>
  <si>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</si>
  <si>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</si>
  <si>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</si>
  <si>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</si>
  <si>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</si>
  <si>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</si>
  <si>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</si>
  <si>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</si>
  <si>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</si>
  <si>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</si>
  <si>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</si>
  <si>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</si>
  <si>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</si>
  <si>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</si>
  <si>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</si>
  <si>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</si>
  <si>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</si>
  <si>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</si>
  <si>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</si>
  <si>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</si>
  <si>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</si>
  <si>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</si>
  <si>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</si>
  <si>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</si>
  <si>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</si>
  <si>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</si>
  <si>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</si>
  <si>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</si>
  <si>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</si>
  <si>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</si>
  <si>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</si>
  <si>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</si>
  <si>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</si>
  <si>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</si>
  <si>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</si>
  <si>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</si>
  <si>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</si>
  <si>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</si>
  <si>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</si>
  <si>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</si>
  <si>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</si>
  <si>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</si>
  <si>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</si>
  <si>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</si>
  <si>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</si>
  <si>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</si>
  <si>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</si>
  <si>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</si>
  <si>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</si>
  <si>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</si>
  <si>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</si>
  <si>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</si>
  <si>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</si>
  <si>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</si>
  <si>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</si>
  <si>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</si>
  <si>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</si>
  <si>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</si>
  <si>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</si>
  <si>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</si>
  <si>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</si>
  <si>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</si>
  <si>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</si>
  <si>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</si>
  <si>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</si>
  <si>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</si>
  <si>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</si>
  <si>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</si>
  <si>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</si>
  <si>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</si>
  <si>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</si>
  <si>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</si>
  <si>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</si>
  <si>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</si>
  <si>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</si>
  <si>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</si>
  <si>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</si>
  <si>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</si>
  <si>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</si>
  <si>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</si>
  <si>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</si>
  <si>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</si>
  <si>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</si>
  <si>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</si>
  <si>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</si>
  <si>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</si>
  <si>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</si>
  <si>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</si>
  <si>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</si>
  <si>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</si>
  <si>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</si>
  <si>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</si>
  <si>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</si>
  <si>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</si>
  <si>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</si>
  <si>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</si>
  <si>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</si>
  <si>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</si>
  <si>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</si>
  <si>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</si>
  <si>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</si>
  <si>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</si>
  <si>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</si>
  <si>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</si>
  <si>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</si>
  <si>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</si>
  <si>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</si>
  <si>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</si>
  <si>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</si>
  <si>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</si>
  <si>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</si>
  <si>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</si>
  <si>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</si>
  <si>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</si>
  <si>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</si>
  <si>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</si>
  <si>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</si>
  <si>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</si>
  <si>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</si>
  <si>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</si>
  <si>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</si>
  <si>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</si>
  <si>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</si>
  <si>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</si>
  <si>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</si>
  <si>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</si>
  <si>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</si>
  <si>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</si>
  <si>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</si>
  <si>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</si>
  <si>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</si>
  <si>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</si>
  <si>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</si>
  <si>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</si>
  <si>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</si>
  <si>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</si>
  <si>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</si>
  <si>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</si>
  <si>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</si>
  <si>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</si>
  <si>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</si>
  <si>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</si>
  <si>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</si>
  <si>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</si>
  <si>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</si>
  <si>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</si>
  <si>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</si>
  <si>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</si>
  <si>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</si>
  <si>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</si>
  <si>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</si>
  <si>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</si>
  <si>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</si>
  <si>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</si>
  <si>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</si>
  <si>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</si>
  <si>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</si>
  <si>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</si>
  <si>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</si>
  <si>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</si>
  <si>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</si>
  <si>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</si>
  <si>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</si>
  <si>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</si>
  <si>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</si>
  <si>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</si>
  <si>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</si>
  <si>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</si>
  <si>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</si>
  <si>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</si>
  <si>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</si>
  <si>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</si>
  <si>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</si>
  <si>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</si>
  <si>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</si>
  <si>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</si>
  <si>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</si>
  <si>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</si>
  <si>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</si>
  <si>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</si>
  <si>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</si>
  <si>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</si>
  <si>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</si>
  <si>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</si>
  <si>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</si>
  <si>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</si>
  <si>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</si>
  <si>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</si>
  <si>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</si>
  <si>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</si>
  <si>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</si>
  <si>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</si>
  <si>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</si>
  <si>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</si>
  <si>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</si>
  <si>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</si>
  <si>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</si>
  <si>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</si>
  <si>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</si>
  <si>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</si>
  <si>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</si>
  <si>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</si>
  <si>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</si>
  <si>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</si>
  <si>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</si>
  <si>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</si>
  <si>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</si>
  <si>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</si>
  <si>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</si>
  <si>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</si>
  <si>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</si>
  <si>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</si>
  <si>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</si>
  <si>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</si>
  <si>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</si>
  <si>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</si>
  <si>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</si>
  <si>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</si>
  <si>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</si>
  <si>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</si>
  <si>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</si>
  <si>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</si>
  <si>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</si>
  <si>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</si>
  <si>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</si>
  <si>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</si>
  <si>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</si>
  <si>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</si>
  <si>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</si>
  <si>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</si>
  <si>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</si>
  <si>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</si>
  <si>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</si>
  <si>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</si>
  <si>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</si>
  <si>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</si>
  <si>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</si>
  <si>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</si>
  <si>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</si>
  <si>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</si>
  <si>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</si>
  <si>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</si>
  <si>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</si>
  <si>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</si>
  <si>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</si>
  <si>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</si>
  <si>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</si>
  <si>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</si>
  <si>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</si>
  <si>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</si>
  <si>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</si>
  <si>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</si>
  <si>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</si>
  <si>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</si>
  <si>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</si>
  <si>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</si>
  <si>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</si>
  <si>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</si>
  <si>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</si>
  <si>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</si>
  <si>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</si>
  <si>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</si>
  <si>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</si>
  <si>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</si>
  <si>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</si>
  <si>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</si>
  <si>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</si>
  <si>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</si>
  <si>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</si>
  <si>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</si>
  <si>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</si>
  <si>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</si>
  <si>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</si>
  <si>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</si>
  <si>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</si>
  <si>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</si>
  <si>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</si>
  <si>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</si>
  <si>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</si>
  <si>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</si>
  <si>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</si>
  <si>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</si>
  <si>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</si>
  <si>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</si>
  <si>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</si>
  <si>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</si>
  <si>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</si>
  <si>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</si>
  <si>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</si>
  <si>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</si>
  <si>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</si>
  <si>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</si>
  <si>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</si>
  <si>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</si>
  <si>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</si>
  <si>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</si>
  <si>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</si>
  <si>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</si>
  <si>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</si>
  <si>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</si>
  <si>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</si>
  <si>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</si>
  <si>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</si>
  <si>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</si>
  <si>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</si>
  <si>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</si>
  <si>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</si>
  <si>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</si>
  <si>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</si>
  <si>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</si>
  <si>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</si>
  <si>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</si>
  <si>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</si>
  <si>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</si>
  <si>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</si>
  <si>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</si>
  <si>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</si>
  <si>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</si>
  <si>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</si>
  <si>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</si>
  <si>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</si>
  <si>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</si>
  <si>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</si>
  <si>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</si>
  <si>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</si>
  <si>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</si>
  <si>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</si>
  <si>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</si>
  <si>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</si>
  <si>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</si>
  <si>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</si>
  <si>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</si>
  <si>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</si>
  <si>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</si>
  <si>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</si>
  <si>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</si>
  <si>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</si>
  <si>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</si>
  <si>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</si>
  <si>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</si>
  <si>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</si>
  <si>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</si>
  <si>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</si>
  <si>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</si>
  <si>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</si>
  <si>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</si>
  <si>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</si>
  <si>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</si>
  <si>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</si>
  <si>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</si>
  <si>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</si>
  <si>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</si>
  <si>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</si>
  <si>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</si>
  <si>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</si>
  <si>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</si>
  <si>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</si>
  <si>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</si>
  <si>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</si>
  <si>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</si>
  <si>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</si>
  <si>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</si>
  <si>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</si>
  <si>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</si>
  <si>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</si>
  <si>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</si>
  <si>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</si>
  <si>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</si>
  <si>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</si>
  <si>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</si>
  <si>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</si>
  <si>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</si>
  <si>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</si>
  <si>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</si>
  <si>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</si>
  <si>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</si>
  <si>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</si>
  <si>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</si>
  <si>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</si>
  <si>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</si>
  <si>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</si>
  <si>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</si>
  <si>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</si>
  <si>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</si>
  <si>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</si>
  <si>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</si>
  <si>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</si>
  <si>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</si>
  <si>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</si>
  <si>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</si>
  <si>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</si>
  <si>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</si>
  <si>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</si>
  <si>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</si>
  <si>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</si>
  <si>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</si>
  <si>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</si>
  <si>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</si>
  <si>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</si>
  <si>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</si>
  <si>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</si>
  <si>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</si>
  <si>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</si>
  <si>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</si>
  <si>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</si>
  <si>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</si>
  <si>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</si>
  <si>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</si>
  <si>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</si>
  <si>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</si>
  <si>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</si>
  <si>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</si>
  <si>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</si>
  <si>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</si>
  <si>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</si>
  <si>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</si>
  <si>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</si>
  <si>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</si>
  <si>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</si>
  <si>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</si>
  <si>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</si>
  <si>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</si>
  <si>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</si>
  <si>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</si>
  <si>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</si>
  <si>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</si>
  <si>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</si>
  <si>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</si>
  <si>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</si>
  <si>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</si>
  <si>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</si>
  <si>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</si>
  <si>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</si>
  <si>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</si>
  <si>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</si>
  <si>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</si>
  <si>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</si>
  <si>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</si>
  <si>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</si>
  <si>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</si>
  <si>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</si>
  <si>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</si>
  <si>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</si>
  <si>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</si>
  <si>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</si>
  <si>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</si>
  <si>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</si>
  <si>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</si>
  <si>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</si>
  <si>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</si>
  <si>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</si>
  <si>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</si>
  <si>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</si>
  <si>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</si>
  <si>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</si>
  <si>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</si>
  <si>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</si>
  <si>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</si>
  <si>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</si>
  <si>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</si>
  <si>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</si>
  <si>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</si>
  <si>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</si>
  <si>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</si>
  <si>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</si>
  <si>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</si>
  <si>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</si>
  <si>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</si>
  <si>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</si>
  <si>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</si>
  <si>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</si>
  <si>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</si>
  <si>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</si>
  <si>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</si>
  <si>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</si>
  <si>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</si>
  <si>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</si>
  <si>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</si>
  <si>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</si>
  <si>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</si>
  <si>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</si>
  <si>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</si>
  <si>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</si>
  <si>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</si>
  <si>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</si>
  <si>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</si>
  <si>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</si>
  <si>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</si>
  <si>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</si>
  <si>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</si>
  <si>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</si>
  <si>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</si>
  <si>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</si>
  <si>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</si>
  <si>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</si>
  <si>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</si>
  <si>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</si>
  <si>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</si>
  <si>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</si>
  <si>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</si>
  <si>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</si>
  <si>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</si>
  <si>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</si>
  <si>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</si>
  <si>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</si>
  <si>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</si>
  <si>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</si>
  <si>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</si>
  <si>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</si>
  <si>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</si>
  <si>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</si>
  <si>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</si>
  <si>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</si>
  <si>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</si>
  <si>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</si>
  <si>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</si>
  <si>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</si>
  <si>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</si>
  <si>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</si>
  <si>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</si>
  <si>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</si>
  <si>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</si>
  <si>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</si>
  <si>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</si>
  <si>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</si>
  <si>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</si>
  <si>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</si>
  <si>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</si>
  <si>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</si>
  <si>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</si>
  <si>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</si>
  <si>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</si>
  <si>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</si>
  <si>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</si>
  <si>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</si>
  <si>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</si>
  <si>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</si>
  <si>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</si>
  <si>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</si>
  <si>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</si>
  <si>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</si>
  <si>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</si>
  <si>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</si>
  <si>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</si>
  <si>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</si>
  <si>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</si>
  <si>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</si>
  <si>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</si>
  <si>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</si>
  <si>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</si>
  <si>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</si>
  <si>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</si>
  <si>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</si>
  <si>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</si>
  <si>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</si>
  <si>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</si>
  <si>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</si>
  <si>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</si>
  <si>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</si>
  <si>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</si>
  <si>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</si>
  <si>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</si>
  <si>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</si>
  <si>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</si>
  <si>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</si>
  <si>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</si>
  <si>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</si>
  <si>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</si>
  <si>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</si>
  <si>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</si>
  <si>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</si>
  <si>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</si>
  <si>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</si>
  <si>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</si>
  <si>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</si>
  <si>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</si>
  <si>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</si>
  <si>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</si>
  <si>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</si>
  <si>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</si>
  <si>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</si>
  <si>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</si>
  <si>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</si>
  <si>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</si>
  <si>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</si>
  <si>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</si>
  <si>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</si>
  <si>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</si>
  <si>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</si>
  <si>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</si>
  <si>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</si>
  <si>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</si>
  <si>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</si>
  <si>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</si>
  <si>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</si>
  <si>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</si>
  <si>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</si>
  <si>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</si>
  <si>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</si>
  <si>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</si>
  <si>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</si>
  <si>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</si>
  <si>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</si>
  <si>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</si>
  <si>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</si>
  <si>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</si>
  <si>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</si>
  <si>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</si>
  <si>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</si>
  <si>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</si>
  <si>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</si>
  <si>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</si>
  <si>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</si>
  <si>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</si>
  <si>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</si>
  <si>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</si>
  <si>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</si>
  <si>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</si>
  <si>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</si>
  <si>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</si>
  <si>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</si>
  <si>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</si>
  <si>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</si>
  <si>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</si>
  <si>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</si>
  <si>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</si>
  <si>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</si>
  <si>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</si>
  <si>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</si>
  <si>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</si>
  <si>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</si>
  <si>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</si>
  <si>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</si>
  <si>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</si>
  <si>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</si>
  <si>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</si>
  <si>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</si>
  <si>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</si>
  <si>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</si>
  <si>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</si>
  <si>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</si>
  <si>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</si>
  <si>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</si>
  <si>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</si>
  <si>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</si>
  <si>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</si>
  <si>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</si>
  <si>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</si>
  <si>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</si>
  <si>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</si>
  <si>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</si>
  <si>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</si>
  <si>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</si>
  <si>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</si>
  <si>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</si>
  <si>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</si>
  <si>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</si>
  <si>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</si>
  <si>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</si>
  <si>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</si>
  <si>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</si>
  <si>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</si>
  <si>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</si>
  <si>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</si>
  <si>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</si>
  <si>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</si>
  <si>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</si>
  <si>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</si>
  <si>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</si>
  <si>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</si>
  <si>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</si>
  <si>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</si>
  <si>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</si>
  <si>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</si>
  <si>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</si>
  <si>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</si>
  <si>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</si>
  <si>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</si>
  <si>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</si>
  <si>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</si>
  <si>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</si>
  <si>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</si>
  <si>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</si>
  <si>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</si>
  <si>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</si>
  <si>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</si>
  <si>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</si>
  <si>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</si>
  <si>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</si>
  <si>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</si>
  <si>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</si>
  <si>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</si>
  <si>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</si>
  <si>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</si>
  <si>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</si>
  <si>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</si>
  <si>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</si>
  <si>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</si>
  <si>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</si>
  <si>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</si>
  <si>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</si>
  <si>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</si>
  <si>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</si>
  <si>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</si>
  <si>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</si>
  <si>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</si>
  <si>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</si>
  <si>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</si>
  <si>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</si>
  <si>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</si>
  <si>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</si>
  <si>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</si>
  <si>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</si>
  <si>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</si>
  <si>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</si>
  <si>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</si>
  <si>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</si>
  <si>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</si>
  <si>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</si>
  <si>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</si>
  <si>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</si>
  <si>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</si>
  <si>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</si>
  <si>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</si>
  <si>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</si>
  <si>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</si>
  <si>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</si>
  <si>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</si>
  <si>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</si>
  <si>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</si>
  <si>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</si>
  <si>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</si>
  <si>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</si>
  <si>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</si>
  <si>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</si>
  <si>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</si>
  <si>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</si>
  <si>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</si>
  <si>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</si>
  <si>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</si>
  <si>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</si>
  <si>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</si>
  <si>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</si>
  <si>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</si>
  <si>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</si>
  <si>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</si>
  <si>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</si>
  <si>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</si>
  <si>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</si>
  <si>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</si>
  <si>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</si>
  <si>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</si>
  <si>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</si>
  <si>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</si>
  <si>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</si>
  <si>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</si>
  <si>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</si>
  <si>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</si>
  <si>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</si>
  <si>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</si>
  <si>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</si>
  <si>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</si>
  <si>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</si>
  <si>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</si>
  <si>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</si>
  <si>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</si>
  <si>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</si>
  <si>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</si>
  <si>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</si>
  <si>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</si>
  <si>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</si>
  <si>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</si>
  <si>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</si>
  <si>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</si>
  <si>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</si>
  <si>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</si>
  <si>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</si>
  <si>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</si>
  <si>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</si>
  <si>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</si>
  <si>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</si>
  <si>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</si>
  <si>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</si>
  <si>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</si>
  <si>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</si>
  <si>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</si>
  <si>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</si>
  <si>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</si>
  <si>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</si>
  <si>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</si>
  <si>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</si>
  <si>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</si>
  <si>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</si>
  <si>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</si>
  <si>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</si>
  <si>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</si>
  <si>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</si>
  <si>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</si>
  <si>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</si>
  <si>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</si>
  <si>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</si>
  <si>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</si>
  <si>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</si>
  <si>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</si>
  <si>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</si>
  <si>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</si>
  <si>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</si>
  <si>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</si>
  <si>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</si>
  <si>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</si>
  <si>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</si>
  <si>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</si>
  <si>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</si>
  <si>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</si>
  <si>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</si>
  <si>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</si>
  <si>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</si>
  <si>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</si>
  <si>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</si>
  <si>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</si>
  <si>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</si>
  <si>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</si>
  <si>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</si>
  <si>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</si>
  <si>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</si>
  <si>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</si>
  <si>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</si>
  <si>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</si>
  <si>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</si>
  <si>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</si>
  <si>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</si>
  <si>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</si>
  <si>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</si>
  <si>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</si>
  <si>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</si>
  <si>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</si>
  <si>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</si>
  <si>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</si>
  <si>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</si>
  <si>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</si>
  <si>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</si>
  <si>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</si>
  <si>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</si>
  <si>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</si>
  <si>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</si>
  <si>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</si>
  <si>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</si>
  <si>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</si>
  <si>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</si>
  <si>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</si>
  <si>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</si>
  <si>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</si>
  <si>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</si>
  <si>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</si>
  <si>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</si>
  <si>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</si>
  <si>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</si>
  <si>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</si>
  <si>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</si>
  <si>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</si>
  <si>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</si>
  <si>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</si>
  <si>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</si>
  <si>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</si>
  <si>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</si>
  <si>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</si>
  <si>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</si>
  <si>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</si>
  <si>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</si>
  <si>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</si>
  <si>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</si>
  <si>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</si>
  <si>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</si>
  <si>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</si>
  <si>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</si>
  <si>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</si>
  <si>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</si>
  <si>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</si>
  <si>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</si>
  <si>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</si>
  <si>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</si>
  <si>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</si>
  <si>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</si>
  <si>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</si>
  <si>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</si>
  <si>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</si>
  <si>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</si>
  <si>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</si>
  <si>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</si>
  <si>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</si>
  <si>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</si>
  <si>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</si>
  <si>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</si>
  <si>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</si>
  <si>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</si>
  <si>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</si>
  <si>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</si>
  <si>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</si>
  <si>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</si>
  <si>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</si>
  <si>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</si>
  <si>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</si>
  <si>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</si>
  <si>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</si>
  <si>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</si>
  <si>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</si>
  <si>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</si>
  <si>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</si>
  <si>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</si>
  <si>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</si>
  <si>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</si>
  <si>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</si>
  <si>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</si>
  <si>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</si>
  <si>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</si>
  <si>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</si>
  <si>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</si>
  <si>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</si>
  <si>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</si>
  <si>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</si>
  <si>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</si>
  <si>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</si>
  <si>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</si>
  <si>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</si>
  <si>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</si>
  <si>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</si>
  <si>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</si>
  <si>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</si>
  <si>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</si>
  <si>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</si>
  <si>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</si>
  <si>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</si>
  <si>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</si>
  <si>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</si>
  <si>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</si>
  <si>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</si>
  <si>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</si>
  <si>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</si>
  <si>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</si>
  <si>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</si>
  <si>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</si>
  <si>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</si>
  <si>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</si>
  <si>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</si>
  <si>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</si>
  <si>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</si>
  <si>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</si>
  <si>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</si>
  <si>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</si>
  <si>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</si>
  <si>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</si>
  <si>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</si>
  <si>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</si>
  <si>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</si>
  <si>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</si>
  <si>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</si>
  <si>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</si>
  <si>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</si>
  <si>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</si>
  <si>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</si>
  <si>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</si>
  <si>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</si>
  <si>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</si>
  <si>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</si>
  <si>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</si>
  <si>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</si>
  <si>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</si>
  <si>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</si>
  <si>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</si>
  <si>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</si>
  <si>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</si>
  <si>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</si>
  <si>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</si>
  <si>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</si>
  <si>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</si>
  <si>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</si>
  <si>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</si>
  <si>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</si>
  <si>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</si>
  <si>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</si>
  <si>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</si>
  <si>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</si>
  <si>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</si>
  <si>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</si>
  <si>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</si>
  <si>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</si>
  <si>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</si>
  <si>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</si>
  <si>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</si>
  <si>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</si>
  <si>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</si>
  <si>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</si>
  <si>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</si>
  <si>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</si>
  <si>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</si>
  <si>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</si>
  <si>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</si>
  <si>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</si>
  <si>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</si>
  <si>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</si>
  <si>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</si>
  <si>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</si>
  <si>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</si>
  <si>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</si>
  <si>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</si>
  <si>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</si>
  <si>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</si>
  <si>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</si>
  <si>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</si>
  <si>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</si>
  <si>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</si>
  <si>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</si>
  <si>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</si>
  <si>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</si>
  <si>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</si>
  <si>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</si>
  <si>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</si>
  <si>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</si>
  <si>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</si>
  <si>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</si>
  <si>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</si>
  <si>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</si>
  <si>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</si>
  <si>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</si>
  <si>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</si>
  <si>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</si>
  <si>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</si>
  <si>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</si>
  <si>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</si>
  <si>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</si>
  <si>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</si>
  <si>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</si>
  <si>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</si>
  <si>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</si>
  <si>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</si>
  <si>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</si>
  <si>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</si>
  <si>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</si>
  <si>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</si>
  <si>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</si>
  <si>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</si>
  <si>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</si>
  <si>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</si>
  <si>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</si>
  <si>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</si>
  <si>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</si>
  <si>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</si>
  <si>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</si>
  <si>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</si>
  <si>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</si>
  <si>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</si>
  <si>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</si>
  <si>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</si>
  <si>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</si>
  <si>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</si>
  <si>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</si>
  <si>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</si>
  <si>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</si>
  <si>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</si>
  <si>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</si>
  <si>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</si>
  <si>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</si>
  <si>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</si>
  <si>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</si>
  <si>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</si>
  <si>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</si>
  <si>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</si>
  <si>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</si>
  <si>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</si>
  <si>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</si>
  <si>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</si>
  <si>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</si>
  <si>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</si>
  <si>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</si>
  <si>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</si>
  <si>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</si>
  <si>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</si>
  <si>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</si>
  <si>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</si>
  <si>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</si>
  <si>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</si>
  <si>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</si>
  <si>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</si>
  <si>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</si>
  <si>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</si>
  <si>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</si>
  <si>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</si>
  <si>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</si>
  <si>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</si>
  <si>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</si>
  <si>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</si>
  <si>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</si>
  <si>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</si>
  <si>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</si>
  <si>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</si>
  <si>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</si>
  <si>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</si>
  <si>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</si>
  <si>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</si>
  <si>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</si>
  <si>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</si>
  <si>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</si>
  <si>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</si>
  <si>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</si>
  <si>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</si>
  <si>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</si>
  <si>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</si>
  <si>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</si>
  <si>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</si>
  <si>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</si>
  <si>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</si>
  <si>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</si>
  <si>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</si>
  <si>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</si>
  <si>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</si>
  <si>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</si>
  <si>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</si>
  <si>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</si>
  <si>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</si>
  <si>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</si>
  <si>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</si>
  <si>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</si>
  <si>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</si>
  <si>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</si>
  <si>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</si>
  <si>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</si>
  <si>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</si>
  <si>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</si>
  <si>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</si>
  <si>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</si>
  <si>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</si>
  <si>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</si>
  <si>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</si>
  <si>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</si>
  <si>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</si>
  <si>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</si>
  <si>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</si>
  <si>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</si>
  <si>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</si>
  <si>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</si>
  <si>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</si>
  <si>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</si>
  <si>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</si>
  <si>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</si>
  <si>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</si>
  <si>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</si>
  <si>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</si>
  <si>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</si>
  <si>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</si>
  <si>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</si>
  <si>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</si>
  <si>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</si>
  <si>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</si>
  <si>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</si>
  <si>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</si>
  <si>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</si>
  <si>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</si>
  <si>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</si>
  <si>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</si>
  <si>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</si>
  <si>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</si>
  <si>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</si>
  <si>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</si>
  <si>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</si>
  <si>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</si>
  <si>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</si>
  <si>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</si>
  <si>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</si>
  <si>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</si>
  <si>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</si>
  <si>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</si>
  <si>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</si>
  <si>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</si>
  <si>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</si>
  <si>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</si>
  <si>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</si>
  <si>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</si>
  <si>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</si>
  <si>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</si>
  <si>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</si>
  <si>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</si>
  <si>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</si>
  <si>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</si>
  <si>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</si>
  <si>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</si>
  <si>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</si>
  <si>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</si>
  <si>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</si>
  <si>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</si>
  <si>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</si>
  <si>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</si>
  <si>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</si>
  <si>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</si>
  <si>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</si>
  <si>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</si>
  <si>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</si>
  <si>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</si>
  <si>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</si>
  <si>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</si>
  <si>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</si>
  <si>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</si>
  <si>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</si>
  <si>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</si>
  <si>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</si>
  <si>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</si>
  <si>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</si>
  <si>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</si>
  <si>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</si>
  <si>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</si>
  <si>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</si>
  <si>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</si>
  <si>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</si>
  <si>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</si>
  <si>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</si>
  <si>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</si>
  <si>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</si>
  <si>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</si>
  <si>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</si>
  <si>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</si>
  <si>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</si>
  <si>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</si>
  <si>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</si>
  <si>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</si>
  <si>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</si>
  <si>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</si>
  <si>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</si>
  <si>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</si>
  <si>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</si>
  <si>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</si>
  <si>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</si>
  <si>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</si>
  <si>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</si>
  <si>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</si>
  <si>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</si>
  <si>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</si>
  <si>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</si>
  <si>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</si>
  <si>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</si>
  <si>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</si>
  <si>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</si>
  <si>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</si>
  <si>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</si>
  <si>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</si>
  <si>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</si>
  <si>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</si>
  <si>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</si>
  <si>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</si>
  <si>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</si>
  <si>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</si>
  <si>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</si>
  <si>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</si>
  <si>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</si>
  <si>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</si>
  <si>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</si>
  <si>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</si>
  <si>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</si>
  <si>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</si>
  <si>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</si>
  <si>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</si>
  <si>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</si>
  <si>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</si>
  <si>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</si>
  <si>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</si>
  <si>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</si>
  <si>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</si>
  <si>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</si>
  <si>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</si>
  <si>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</si>
  <si>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</si>
  <si>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</si>
  <si>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</si>
  <si>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</si>
  <si>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</si>
  <si>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</si>
  <si>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</si>
  <si>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</si>
  <si>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</si>
  <si>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</si>
  <si>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</si>
  <si>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</si>
  <si>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</si>
  <si>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</si>
  <si>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</si>
  <si>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</si>
  <si>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</si>
  <si>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</si>
  <si>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</si>
  <si>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</si>
  <si>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</si>
  <si>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</si>
  <si>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</si>
  <si>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</si>
  <si>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</si>
  <si>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</si>
  <si>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</si>
  <si>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</si>
  <si>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</si>
  <si>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</si>
  <si>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</si>
  <si>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</si>
  <si>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</si>
  <si>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</si>
  <si>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</si>
  <si>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</si>
  <si>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</si>
  <si>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</si>
  <si>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</si>
  <si>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</si>
  <si>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</si>
  <si>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</si>
  <si>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</si>
  <si>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</si>
  <si>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</si>
  <si>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</si>
  <si>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</si>
  <si>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</si>
  <si>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</si>
  <si>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</si>
  <si>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</si>
  <si>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</si>
  <si>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</si>
  <si>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</si>
  <si>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</si>
  <si>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</si>
  <si>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</si>
  <si>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</si>
  <si>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</si>
  <si>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</si>
  <si>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</si>
  <si>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</si>
  <si>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</si>
  <si>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</si>
  <si>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</si>
  <si>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</si>
  <si>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</si>
  <si>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</si>
  <si>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</si>
  <si>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</si>
  <si>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</si>
  <si>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</si>
  <si>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</si>
  <si>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</si>
  <si>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</si>
  <si>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</si>
  <si>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</si>
  <si>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</si>
  <si>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</si>
  <si>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</si>
  <si>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</si>
  <si>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</si>
  <si>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</si>
  <si>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</si>
  <si>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</si>
  <si>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</si>
  <si>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</si>
  <si>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</si>
  <si>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</si>
  <si>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</si>
  <si>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</si>
  <si>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</si>
  <si>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</si>
  <si>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</si>
  <si>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</si>
  <si>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</si>
  <si>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</si>
  <si>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</si>
  <si>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</si>
  <si>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</si>
  <si>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</si>
  <si>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</si>
  <si>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</si>
  <si>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</si>
  <si>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</si>
  <si>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</si>
  <si>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</si>
  <si>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</si>
  <si>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</si>
  <si>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</si>
  <si>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</si>
  <si>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</si>
  <si>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</si>
  <si>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</si>
  <si>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</si>
  <si>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</si>
  <si>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</si>
  <si>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</si>
  <si>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</si>
  <si>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</si>
  <si>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</si>
  <si>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</si>
  <si>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</si>
  <si>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</si>
  <si>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</si>
  <si>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</si>
  <si>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</si>
  <si>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</si>
  <si>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</si>
  <si>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</si>
  <si>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</si>
  <si>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</si>
  <si>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</si>
  <si>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</si>
  <si>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</si>
  <si>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</si>
  <si>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</si>
  <si>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</si>
  <si>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</si>
  <si>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</si>
  <si>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</si>
  <si>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</si>
  <si>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</si>
  <si>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</si>
  <si>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</si>
  <si>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</si>
  <si>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</si>
  <si>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</si>
  <si>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</si>
  <si>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</si>
  <si>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</si>
  <si>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</si>
  <si>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</si>
  <si>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</si>
  <si>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</si>
  <si>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</si>
  <si>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</si>
  <si>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</si>
  <si>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</si>
  <si>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</si>
  <si>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</si>
  <si>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</si>
  <si>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</si>
  <si>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</si>
  <si>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</si>
  <si>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</si>
  <si>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</si>
  <si>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</si>
  <si>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</si>
  <si>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</si>
  <si>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</si>
  <si>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</si>
  <si>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</si>
  <si>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</si>
  <si>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</si>
  <si>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</si>
  <si>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</si>
  <si>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</si>
  <si>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</si>
  <si>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</si>
  <si>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</si>
  <si>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</si>
  <si>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</si>
  <si>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</si>
  <si>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</si>
  <si>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</si>
  <si>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</si>
  <si>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</si>
  <si>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</si>
  <si>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</si>
  <si>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</si>
  <si>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</si>
  <si>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</si>
  <si>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</si>
  <si>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</si>
  <si>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</si>
  <si>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</si>
  <si>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</si>
  <si>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</si>
  <si>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</si>
  <si>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</si>
  <si>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</si>
  <si>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</si>
  <si>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</si>
  <si>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</si>
  <si>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</si>
  <si>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</si>
  <si>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</si>
  <si>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</si>
  <si>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</si>
  <si>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</si>
  <si>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</si>
  <si>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</si>
  <si>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</si>
  <si>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</si>
  <si>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</si>
  <si>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</si>
  <si>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</si>
  <si>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</si>
  <si>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</si>
  <si>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</si>
  <si>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</si>
  <si>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</si>
  <si>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</si>
  <si>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</si>
  <si>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</si>
  <si>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</si>
  <si>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</si>
  <si>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</si>
  <si>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</si>
  <si>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</si>
  <si>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</si>
  <si>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</si>
  <si>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</si>
  <si>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</si>
  <si>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</si>
  <si>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</si>
  <si>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</si>
  <si>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</si>
  <si>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</si>
  <si>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</si>
  <si>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</si>
  <si>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</si>
  <si>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</si>
  <si>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</si>
  <si>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</si>
  <si>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</si>
  <si>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</si>
  <si>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</si>
  <si>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</si>
  <si>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</si>
  <si>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</si>
  <si>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</si>
  <si>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</si>
  <si>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</si>
  <si>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</si>
  <si>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</si>
  <si>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</si>
  <si>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</si>
  <si>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</si>
  <si>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</si>
  <si>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</si>
  <si>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</si>
  <si>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</si>
  <si>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</si>
  <si>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</si>
  <si>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</si>
  <si>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</si>
  <si>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</si>
  <si>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</si>
  <si>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</si>
  <si>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</si>
  <si>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</si>
  <si>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</si>
  <si>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</si>
  <si>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</si>
  <si>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</si>
  <si>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</si>
  <si>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</si>
  <si>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</si>
  <si>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</si>
  <si>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</si>
  <si>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</si>
  <si>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</si>
  <si>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</si>
  <si>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</si>
  <si>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</si>
  <si>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</si>
  <si>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</si>
  <si>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</si>
  <si>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</si>
  <si>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</si>
  <si>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</si>
  <si>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</si>
  <si>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</si>
  <si>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</si>
  <si>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</si>
  <si>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</si>
  <si>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</si>
  <si>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</si>
  <si>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</si>
  <si>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</si>
  <si>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</si>
  <si>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</si>
  <si>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</si>
  <si>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</si>
  <si>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</si>
  <si>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</si>
  <si>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</si>
  <si>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</si>
  <si>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</si>
  <si>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</si>
  <si>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</si>
  <si>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</si>
  <si>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</si>
  <si>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</si>
  <si>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</si>
  <si>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</si>
  <si>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</si>
  <si>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</si>
  <si>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</si>
  <si>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</si>
  <si>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</si>
  <si>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</si>
  <si>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</si>
  <si>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</si>
  <si>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</si>
  <si>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</si>
  <si>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</si>
  <si>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</si>
  <si>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</si>
  <si>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</si>
  <si>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</si>
  <si>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</si>
  <si>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</si>
  <si>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</si>
  <si>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</si>
  <si>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</si>
  <si>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</si>
  <si>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</si>
  <si>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</si>
  <si>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</si>
  <si>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</si>
  <si>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</si>
  <si>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</si>
  <si>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</si>
  <si>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</si>
  <si>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</si>
  <si>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</si>
  <si>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</si>
  <si>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</si>
  <si>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</si>
  <si>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</si>
  <si>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</si>
  <si>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</si>
  <si>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</si>
  <si>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</si>
  <si>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</si>
  <si>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</si>
  <si>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</si>
  <si>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</si>
  <si>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</si>
  <si>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</si>
  <si>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</si>
  <si>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</si>
  <si>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</si>
  <si>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</si>
  <si>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</si>
  <si>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</si>
  <si>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</si>
  <si>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</si>
  <si>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</si>
  <si>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</si>
  <si>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</si>
  <si>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</si>
  <si>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</si>
  <si>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</si>
  <si>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</si>
  <si>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</si>
  <si>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</si>
  <si>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</si>
  <si>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</si>
  <si>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</si>
  <si>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</si>
  <si>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</si>
  <si>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</si>
  <si>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</si>
  <si>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</si>
  <si>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</si>
  <si>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</si>
  <si>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</si>
  <si>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</si>
  <si>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</si>
  <si>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</si>
  <si>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</si>
  <si>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</si>
  <si>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</si>
  <si>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</si>
  <si>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</si>
  <si>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</si>
  <si>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</si>
  <si>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</si>
  <si>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</si>
  <si>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</si>
  <si>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</si>
  <si>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</si>
  <si>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</si>
  <si>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</si>
  <si>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</si>
  <si>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</si>
  <si>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</si>
  <si>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</si>
  <si>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</si>
  <si>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</si>
  <si>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</si>
  <si>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</si>
  <si>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</si>
  <si>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</si>
  <si>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</si>
  <si>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</si>
  <si>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</si>
  <si>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</si>
  <si>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</si>
  <si>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</si>
  <si>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</si>
  <si>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</si>
  <si>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</si>
  <si>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</si>
  <si>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</si>
  <si>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</si>
  <si>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</si>
  <si>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</si>
  <si>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</si>
  <si>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</si>
  <si>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</si>
  <si>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</si>
  <si>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</si>
  <si>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</si>
  <si>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</si>
  <si>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</si>
  <si>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</si>
  <si>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</si>
  <si>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</si>
  <si>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</si>
  <si>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</si>
  <si>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</si>
  <si>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</si>
  <si>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</si>
  <si>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</si>
  <si>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</si>
  <si>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</si>
  <si>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</si>
  <si>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</si>
  <si>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</si>
  <si>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</si>
  <si>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</si>
  <si>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</si>
  <si>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</si>
  <si>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</si>
  <si>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</si>
  <si>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</si>
  <si>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</si>
  <si>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</si>
  <si>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</si>
  <si>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</si>
  <si>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</si>
  <si>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</si>
  <si>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</si>
  <si>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</si>
  <si>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</si>
  <si>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</si>
  <si>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</si>
  <si>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</si>
  <si>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</si>
  <si>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</si>
  <si>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</si>
  <si>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</si>
  <si>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</si>
  <si>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</si>
  <si>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</si>
  <si>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</si>
  <si>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</si>
  <si>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</si>
  <si>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</si>
  <si>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</si>
  <si>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</si>
  <si>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</si>
  <si>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</si>
  <si>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</si>
  <si>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</si>
  <si>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</si>
  <si>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</si>
  <si>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</si>
  <si>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</si>
  <si>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</si>
  <si>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</si>
  <si>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</si>
  <si>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</si>
  <si>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</si>
  <si>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</si>
  <si>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</si>
  <si>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</si>
  <si>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</si>
  <si>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</si>
  <si>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</si>
  <si>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</si>
  <si>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</si>
  <si>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</si>
  <si>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</si>
  <si>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</si>
  <si>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</si>
  <si>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</si>
  <si>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</si>
  <si>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</si>
  <si>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</si>
  <si>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</si>
  <si>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</si>
  <si>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</si>
  <si>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</si>
  <si>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</si>
  <si>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</si>
  <si>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</si>
  <si>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</si>
  <si>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</si>
  <si>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</si>
  <si>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</si>
  <si>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</si>
  <si>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</si>
  <si>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</si>
  <si>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</si>
  <si>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</si>
  <si>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</si>
  <si>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</si>
  <si>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</si>
  <si>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</si>
  <si>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</si>
  <si>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</si>
  <si>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</si>
  <si>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</si>
  <si>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</si>
  <si>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</si>
  <si>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</si>
  <si>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</si>
  <si>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</si>
  <si>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</si>
  <si>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</si>
  <si>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</si>
  <si>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</si>
  <si>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</si>
  <si>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</si>
  <si>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</si>
  <si>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</si>
  <si>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</si>
  <si>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</si>
  <si>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</si>
  <si>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</si>
  <si>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</si>
  <si>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</si>
  <si>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</si>
  <si>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</si>
  <si>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</si>
  <si>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</si>
  <si>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</si>
  <si>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</si>
  <si>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</si>
  <si>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</si>
  <si>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</si>
  <si>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</si>
  <si>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</si>
  <si>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</si>
  <si>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</si>
  <si>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</si>
  <si>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</si>
  <si>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</si>
  <si>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</si>
  <si>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</si>
  <si>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</si>
  <si>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</si>
  <si>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</si>
  <si>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</si>
  <si>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</si>
  <si>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</si>
  <si>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</si>
  <si>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</si>
  <si>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</si>
  <si>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</si>
  <si>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</si>
  <si>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</si>
  <si>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</si>
  <si>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</si>
  <si>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</si>
  <si>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</si>
  <si>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</si>
  <si>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</si>
  <si>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</si>
  <si>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</si>
  <si>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</si>
  <si>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</si>
  <si>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</si>
  <si>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</si>
  <si>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</si>
  <si>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</si>
  <si>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</si>
  <si>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</si>
  <si>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</si>
  <si>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</si>
  <si>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</si>
  <si>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</si>
  <si>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</si>
  <si>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</si>
  <si>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</si>
  <si>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</si>
  <si>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</si>
  <si>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</si>
  <si>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</si>
  <si>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</si>
  <si>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</si>
  <si>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</si>
  <si>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</si>
  <si>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</si>
  <si>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</si>
  <si>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</si>
  <si>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</si>
  <si>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</si>
  <si>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</si>
  <si>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</si>
  <si>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</si>
  <si>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</si>
  <si>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</si>
  <si>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</si>
  <si>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</si>
  <si>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</si>
  <si>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</si>
  <si>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</si>
  <si>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</si>
  <si>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</si>
  <si>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</si>
  <si>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</si>
  <si>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</si>
  <si>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</si>
  <si>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</si>
  <si>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</si>
  <si>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</si>
  <si>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</si>
  <si>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</si>
  <si>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</si>
  <si>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</si>
  <si>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</si>
  <si>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</si>
  <si>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</si>
  <si>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</si>
  <si>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</si>
  <si>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</si>
  <si>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</si>
  <si>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</si>
  <si>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</si>
  <si>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</si>
  <si>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</si>
  <si>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</si>
  <si>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</si>
  <si>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</si>
  <si>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</si>
  <si>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</si>
  <si>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</si>
  <si>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</si>
  <si>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</si>
  <si>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</si>
  <si>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</si>
  <si>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</si>
  <si>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</si>
  <si>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</si>
  <si>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</si>
  <si>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</si>
  <si>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</si>
  <si>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</si>
  <si>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</si>
  <si>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</si>
  <si>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</si>
  <si>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</si>
  <si>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</si>
  <si>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</si>
  <si>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</si>
  <si>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</si>
  <si>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</si>
  <si>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</si>
  <si>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</si>
  <si>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</si>
  <si>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</si>
  <si>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</si>
  <si>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</si>
  <si>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</si>
  <si>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</si>
  <si>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</si>
  <si>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</si>
  <si>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</si>
  <si>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</si>
  <si>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</si>
  <si>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</si>
  <si>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</si>
  <si>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</si>
  <si>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</si>
  <si>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</si>
  <si>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</si>
  <si>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</si>
  <si>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</si>
  <si>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</si>
  <si>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</si>
  <si>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</si>
  <si>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</si>
  <si>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</si>
  <si>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</si>
  <si>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</si>
  <si>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</si>
  <si>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</si>
  <si>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</si>
  <si>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</si>
  <si>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</si>
  <si>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</si>
  <si>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</si>
  <si>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</si>
  <si>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</si>
  <si>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</si>
  <si>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</si>
  <si>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</si>
  <si>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</si>
  <si>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</si>
  <si>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</si>
  <si>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</si>
  <si>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</si>
  <si>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</si>
  <si>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</si>
  <si>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</si>
  <si>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</si>
  <si>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</si>
  <si>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</si>
  <si>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</si>
  <si>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</si>
  <si>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</si>
  <si>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</si>
  <si>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</si>
  <si>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</si>
  <si>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</si>
  <si>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</si>
  <si>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</si>
  <si>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</si>
  <si>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</si>
  <si>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</si>
  <si>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</si>
  <si>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</si>
  <si>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</si>
  <si>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</si>
  <si>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</si>
  <si>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</si>
  <si>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</si>
  <si>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</si>
  <si>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</si>
  <si>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</si>
  <si>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</si>
  <si>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</si>
  <si>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</si>
  <si>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</si>
  <si>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</si>
  <si>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</si>
  <si>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</si>
  <si>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</si>
  <si>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</si>
  <si>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</si>
  <si>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</si>
  <si>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</si>
  <si>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</si>
  <si>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</si>
  <si>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</si>
  <si>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</si>
  <si>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</si>
  <si>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</si>
  <si>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</si>
  <si>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</si>
  <si>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</si>
  <si>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</si>
  <si>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</si>
  <si>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</si>
  <si>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</si>
  <si>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</si>
  <si>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</si>
  <si>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</si>
  <si>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</si>
  <si>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</si>
  <si>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</si>
  <si>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</si>
  <si>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</si>
  <si>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</si>
  <si>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</si>
  <si>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</si>
  <si>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</si>
  <si>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</si>
  <si>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</si>
  <si>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</si>
  <si>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</si>
  <si>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</si>
  <si>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</si>
  <si>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</si>
  <si>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</si>
  <si>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</si>
  <si>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</si>
  <si>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</si>
  <si>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</si>
  <si>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</si>
  <si>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</si>
  <si>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</si>
  <si>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</si>
  <si>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</si>
  <si>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</si>
  <si>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</si>
  <si>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</si>
  <si>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</si>
  <si>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</si>
  <si>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</si>
  <si>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</si>
  <si>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</si>
  <si>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</si>
  <si>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</si>
  <si>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</si>
  <si>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</si>
  <si>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</si>
  <si>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</si>
  <si>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</si>
  <si>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</si>
  <si>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</si>
  <si>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</si>
  <si>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</si>
  <si>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</si>
  <si>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</si>
  <si>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</si>
  <si>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</si>
  <si>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</si>
  <si>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</si>
  <si>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</si>
  <si>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</si>
  <si>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</si>
  <si>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</si>
  <si>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</si>
  <si>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</si>
  <si>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</si>
  <si>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</si>
  <si>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</si>
  <si>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</si>
  <si>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</si>
  <si>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</si>
  <si>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</si>
  <si>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</si>
  <si>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</si>
  <si>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</si>
  <si>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</si>
  <si>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</si>
  <si>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</si>
  <si>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</si>
  <si>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</si>
  <si>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</si>
  <si>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</si>
  <si>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</si>
  <si>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</si>
  <si>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</si>
  <si>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</si>
  <si>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</si>
  <si>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</si>
  <si>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</si>
  <si>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</si>
  <si>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</si>
  <si>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</si>
  <si>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</si>
  <si>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</si>
  <si>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</si>
  <si>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</si>
  <si>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</si>
  <si>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</si>
  <si>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</si>
  <si>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</si>
  <si>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</si>
  <si>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</si>
  <si>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</si>
  <si>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</si>
  <si>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</si>
  <si>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</si>
  <si>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</si>
  <si>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</si>
  <si>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</si>
  <si>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</si>
  <si>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</si>
  <si>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</si>
  <si>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</si>
  <si>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</si>
  <si>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</si>
  <si>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</si>
  <si>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</si>
  <si>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</si>
  <si>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</si>
  <si>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</si>
  <si>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</si>
  <si>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</si>
  <si>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</si>
  <si>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</si>
  <si>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</si>
  <si>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</si>
  <si>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</si>
  <si>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</si>
  <si>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</si>
  <si>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</si>
  <si>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</si>
  <si>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</si>
  <si>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</si>
  <si>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</si>
  <si>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</si>
  <si>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</si>
  <si>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</si>
  <si>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</si>
  <si>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</si>
  <si>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</si>
  <si>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</si>
  <si>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</si>
  <si>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</si>
  <si>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</si>
  <si>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</si>
  <si>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</si>
  <si>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</si>
  <si>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</si>
  <si>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</si>
  <si>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</si>
  <si>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</si>
  <si>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</si>
  <si>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</si>
  <si>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</si>
  <si>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</si>
  <si>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</si>
  <si>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</si>
  <si>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</si>
  <si>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</si>
  <si>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</si>
  <si>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</si>
  <si>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</si>
  <si>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</si>
  <si>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</si>
  <si>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</si>
  <si>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</si>
  <si>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</si>
  <si>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</si>
  <si>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</si>
  <si>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</si>
  <si>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</si>
  <si>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</si>
  <si>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</si>
  <si>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</si>
  <si>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</si>
  <si>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</si>
  <si>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</si>
  <si>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</si>
  <si>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</si>
  <si>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</si>
  <si>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</si>
  <si>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</si>
  <si>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</si>
  <si>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</si>
  <si>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</si>
  <si>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</si>
  <si>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</si>
  <si>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</si>
  <si>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</si>
  <si>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</si>
  <si>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</si>
  <si>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</si>
  <si>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</si>
  <si>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</si>
  <si>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</si>
  <si>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</si>
  <si>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</si>
  <si>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</si>
  <si>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</si>
  <si>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</si>
  <si>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</si>
  <si>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</si>
  <si>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</si>
  <si>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</si>
  <si>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</si>
  <si>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</si>
  <si>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</si>
  <si>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</si>
  <si>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</si>
  <si>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</si>
  <si>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</si>
  <si>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</si>
  <si>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</si>
  <si>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</si>
  <si>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</si>
  <si>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</si>
  <si>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</si>
  <si>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</si>
  <si>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</si>
  <si>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</si>
  <si>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</si>
  <si>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</si>
  <si>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</si>
  <si>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</si>
  <si>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</si>
  <si>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</si>
  <si>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</si>
  <si>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</si>
  <si>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</si>
  <si>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</si>
  <si>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</si>
  <si>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</si>
  <si>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</si>
  <si>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</si>
  <si>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</si>
  <si>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</si>
  <si>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</si>
  <si>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</si>
  <si>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</si>
  <si>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</si>
  <si>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</si>
  <si>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</si>
  <si>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</si>
  <si>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</si>
  <si>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</si>
  <si>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</si>
  <si>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</si>
  <si>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</si>
  <si>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</si>
  <si>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</si>
  <si>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</si>
  <si>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</si>
  <si>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</si>
  <si>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</si>
  <si>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</si>
  <si>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</si>
  <si>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</si>
  <si>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</si>
  <si>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</si>
  <si>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</si>
  <si>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</si>
  <si>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</si>
  <si>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</si>
  <si>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</si>
  <si>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</si>
  <si>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</si>
  <si>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</si>
  <si>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</si>
  <si>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</si>
  <si>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</si>
  <si>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</si>
  <si>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</si>
  <si>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</si>
  <si>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</si>
  <si>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</si>
  <si>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</si>
  <si>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</si>
  <si>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</si>
  <si>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</si>
  <si>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</si>
  <si>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</si>
  <si>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</si>
  <si>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</si>
  <si>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</si>
  <si>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</si>
  <si>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</si>
  <si>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</si>
  <si>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</si>
  <si>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</si>
  <si>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</si>
  <si>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</si>
  <si>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</si>
  <si>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</si>
  <si>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</si>
  <si>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</si>
  <si>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</si>
  <si>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</si>
  <si>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</si>
  <si>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</si>
  <si>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</si>
  <si>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</si>
  <si>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</si>
  <si>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</si>
  <si>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</si>
  <si>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</si>
  <si>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</si>
  <si>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</si>
  <si>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</si>
  <si>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</si>
  <si>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</si>
  <si>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</si>
  <si>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</si>
  <si>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</si>
  <si>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</si>
  <si>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</si>
  <si>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</si>
  <si>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</si>
  <si>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</si>
  <si>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</si>
  <si>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</si>
  <si>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</si>
  <si>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</si>
  <si>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</si>
  <si>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</si>
  <si>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</si>
  <si>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</si>
  <si>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</si>
  <si>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</si>
  <si>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</si>
  <si>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</si>
  <si>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</si>
  <si>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</si>
  <si>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</si>
  <si>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</si>
  <si>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</si>
  <si>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</si>
  <si>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</si>
  <si>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</si>
  <si>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</si>
  <si>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</si>
  <si>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</si>
  <si>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</si>
  <si>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</si>
  <si>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</si>
  <si>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</si>
  <si>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</si>
  <si>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</si>
  <si>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</si>
  <si>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</si>
  <si>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</si>
  <si>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</si>
  <si>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</si>
  <si>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</si>
  <si>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</si>
  <si>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</si>
  <si>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</si>
  <si>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</si>
  <si>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</si>
  <si>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</si>
  <si>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</si>
  <si>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</si>
  <si>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</si>
  <si>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</si>
  <si>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</si>
  <si>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</si>
  <si>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</si>
  <si>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</si>
  <si>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</si>
  <si>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</si>
  <si>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</si>
  <si>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</si>
  <si>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</si>
  <si>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</si>
  <si>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</si>
  <si>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</si>
  <si>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</si>
  <si>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</si>
  <si>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</si>
  <si>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</si>
  <si>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</si>
  <si>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</si>
  <si>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</si>
  <si>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</si>
  <si>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</si>
  <si>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</si>
  <si>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</si>
  <si>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</si>
  <si>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</si>
  <si>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</si>
  <si>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</si>
  <si>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</si>
  <si>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</si>
  <si>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</si>
  <si>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</si>
  <si>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</si>
  <si>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</si>
  <si>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</si>
  <si>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</si>
  <si>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</si>
  <si>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</si>
  <si>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</si>
  <si>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</si>
  <si>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</si>
  <si>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</si>
  <si>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</si>
  <si>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</si>
  <si>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</si>
  <si>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</si>
  <si>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</si>
  <si>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</si>
  <si>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</si>
  <si>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</si>
  <si>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</si>
  <si>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</si>
  <si>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</si>
  <si>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</si>
  <si>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</si>
  <si>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</si>
  <si>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</si>
  <si>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</si>
  <si>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</si>
  <si>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</si>
  <si>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</si>
  <si>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</si>
  <si>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</si>
  <si>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</si>
  <si>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</si>
  <si>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</si>
  <si>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</si>
  <si>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</si>
  <si>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</si>
  <si>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</si>
  <si>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</si>
  <si>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</si>
  <si>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</si>
  <si>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</si>
  <si>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</si>
  <si>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</si>
  <si>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</si>
  <si>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</si>
  <si>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</si>
  <si>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</si>
  <si>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</si>
  <si>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</si>
  <si>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</si>
  <si>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</si>
  <si>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</si>
  <si>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</si>
  <si>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</si>
  <si>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</si>
  <si>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</si>
  <si>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</si>
  <si>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</si>
  <si>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</si>
  <si>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</si>
  <si>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</si>
  <si>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</si>
  <si>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</si>
  <si>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</si>
  <si>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</si>
  <si>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</si>
  <si>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</si>
  <si>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</si>
  <si>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</si>
  <si>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</si>
  <si>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</si>
  <si>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</si>
  <si>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</si>
  <si>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</si>
  <si>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</si>
  <si>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</si>
  <si>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</si>
  <si>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</si>
  <si>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</si>
  <si>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</si>
  <si>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</si>
  <si>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</si>
  <si>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</si>
  <si>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</si>
  <si>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</si>
  <si>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</si>
  <si>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</si>
  <si>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</si>
  <si>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</si>
  <si>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</si>
  <si>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</si>
  <si>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</si>
  <si>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</si>
  <si>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</si>
  <si>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</si>
  <si>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</si>
  <si>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</si>
  <si>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</si>
  <si>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</si>
  <si>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</si>
  <si>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</si>
  <si>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</si>
  <si>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</si>
  <si>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</si>
  <si>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</si>
  <si>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</si>
  <si>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</si>
  <si>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</si>
  <si>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</si>
  <si>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</si>
  <si>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</si>
  <si>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</si>
  <si>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</si>
  <si>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</si>
  <si>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</si>
  <si>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</si>
  <si>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</si>
  <si>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</si>
  <si>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</si>
  <si>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</si>
  <si>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</si>
  <si>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</si>
  <si>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</si>
  <si>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</si>
  <si>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</si>
  <si>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</si>
  <si>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</si>
  <si>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</si>
  <si>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</si>
  <si>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</si>
  <si>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</si>
  <si>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</si>
  <si>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</si>
  <si>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</si>
  <si>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</si>
  <si>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</si>
  <si>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</si>
  <si>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</si>
  <si>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</si>
  <si>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</si>
  <si>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</si>
  <si>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</si>
  <si>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</si>
  <si>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</si>
  <si>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</si>
  <si>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</si>
  <si>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</si>
  <si>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</si>
  <si>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</si>
  <si>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</si>
  <si>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</si>
  <si>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</si>
  <si>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</si>
  <si>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</si>
  <si>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</si>
  <si>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</si>
  <si>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</si>
  <si>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</si>
  <si>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</si>
  <si>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</si>
  <si>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</si>
  <si>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</si>
  <si>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</si>
  <si>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</si>
  <si>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</si>
  <si>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</si>
  <si>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</si>
  <si>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</si>
  <si>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</si>
  <si>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</si>
  <si>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</si>
  <si>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</si>
  <si>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</si>
  <si>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</si>
  <si>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</si>
  <si>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</si>
  <si>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</si>
  <si>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</si>
  <si>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</si>
  <si>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</si>
  <si>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</si>
  <si>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</si>
  <si>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</si>
  <si>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</si>
  <si>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</si>
  <si>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</si>
  <si>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</si>
  <si>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</si>
  <si>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</si>
  <si>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</si>
  <si>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</si>
  <si>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</si>
  <si>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</si>
  <si>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</si>
  <si>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</si>
  <si>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</si>
  <si>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</si>
  <si>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</si>
  <si>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</si>
  <si>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</si>
  <si>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</si>
  <si>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</si>
  <si>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</si>
  <si>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</si>
  <si>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</si>
  <si>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</si>
  <si>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</si>
  <si>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</si>
  <si>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</si>
  <si>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</si>
  <si>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</si>
  <si>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</si>
  <si>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</si>
  <si>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</si>
  <si>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</si>
  <si>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</si>
  <si>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</si>
  <si>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</si>
  <si>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</si>
  <si>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</si>
  <si>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</si>
  <si>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</si>
  <si>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</si>
  <si>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</si>
  <si>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</si>
  <si>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</si>
  <si>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</si>
  <si>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</si>
  <si>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</si>
  <si>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</si>
  <si>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</si>
  <si>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</si>
  <si>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</si>
  <si>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</si>
  <si>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</si>
  <si>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</si>
  <si>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</si>
  <si>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</si>
  <si>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</si>
  <si>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</si>
  <si>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</si>
  <si>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</si>
  <si>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</si>
  <si>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</si>
  <si>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</si>
  <si>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</si>
  <si>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</si>
  <si>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</si>
  <si>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</si>
  <si>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</si>
  <si>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</si>
  <si>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</si>
  <si>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</si>
  <si>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</si>
  <si>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</si>
  <si>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</si>
  <si>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</si>
  <si>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</si>
  <si>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</si>
  <si>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</si>
  <si>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</si>
  <si>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</si>
  <si>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</si>
  <si>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</si>
  <si>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</si>
  <si>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</si>
  <si>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</si>
  <si>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</si>
  <si>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</si>
  <si>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</si>
  <si>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</si>
  <si>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</si>
  <si>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</si>
  <si>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</si>
  <si>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</si>
  <si>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</si>
  <si>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</si>
  <si>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</si>
  <si>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</si>
  <si>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</si>
  <si>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</si>
  <si>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</si>
  <si>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</si>
  <si>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</si>
  <si>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</si>
  <si>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</si>
  <si>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</si>
  <si>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</si>
  <si>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</si>
  <si>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</si>
  <si>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</si>
  <si>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</si>
  <si>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</si>
  <si>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</si>
  <si>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</si>
  <si>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</si>
  <si>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</si>
  <si>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</si>
  <si>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</si>
  <si>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</si>
  <si>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</si>
  <si>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</si>
  <si>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</si>
  <si>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</si>
  <si>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</si>
  <si>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</si>
  <si>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</si>
  <si>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</si>
  <si>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</si>
  <si>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</si>
  <si>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</si>
  <si>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</si>
  <si>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</si>
  <si>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</si>
  <si>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</si>
  <si>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</si>
  <si>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</si>
  <si>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</si>
  <si>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</si>
  <si>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</si>
  <si>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</si>
  <si>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</si>
  <si>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</si>
  <si>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</si>
  <si>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</si>
  <si>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</si>
  <si>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</si>
  <si>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</si>
  <si>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</si>
  <si>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</si>
  <si>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</si>
  <si>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</si>
  <si>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</si>
  <si>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</si>
  <si>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</si>
  <si>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</si>
  <si>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</si>
  <si>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</si>
  <si>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</si>
  <si>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</si>
  <si>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</si>
  <si>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</si>
  <si>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</si>
  <si>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</si>
  <si>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</si>
  <si>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</si>
  <si>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</si>
  <si>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</si>
  <si>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</si>
  <si>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</si>
  <si>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</si>
  <si>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</si>
  <si>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</si>
  <si>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</si>
  <si>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</si>
  <si>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</si>
  <si>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</si>
  <si>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</si>
  <si>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</si>
  <si>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</si>
  <si>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</si>
  <si>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</si>
  <si>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</si>
  <si>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</si>
  <si>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</si>
  <si>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</si>
  <si>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</si>
  <si>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</si>
  <si>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</si>
  <si>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</si>
  <si>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</si>
  <si>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</si>
  <si>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</si>
  <si>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</si>
  <si>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</si>
  <si>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</si>
  <si>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</si>
  <si>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</si>
  <si>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</si>
  <si>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</si>
  <si>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</si>
  <si>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</si>
  <si>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</si>
  <si>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</si>
  <si>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</si>
  <si>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</si>
  <si>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</si>
  <si>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</si>
  <si>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</si>
  <si>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</si>
  <si>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</si>
  <si>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</si>
  <si>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</si>
  <si>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</si>
  <si>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</si>
  <si>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</si>
  <si>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</si>
  <si>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</si>
  <si>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</si>
  <si>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</si>
  <si>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</si>
  <si>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</si>
  <si>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</si>
  <si>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</si>
  <si>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</si>
  <si>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</si>
  <si>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</si>
  <si>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</si>
  <si>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</si>
  <si>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</si>
  <si>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</si>
  <si>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</si>
  <si>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</si>
  <si>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</si>
  <si>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</si>
  <si>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</si>
  <si>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</si>
  <si>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</si>
  <si>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</si>
  <si>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</si>
  <si>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</si>
  <si>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</si>
  <si>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</si>
  <si>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</si>
  <si>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</si>
  <si>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</si>
  <si>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</si>
  <si>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</si>
  <si>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</si>
  <si>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</si>
  <si>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</si>
  <si>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</si>
  <si>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</si>
  <si>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</si>
  <si>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</si>
  <si>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</si>
  <si>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</si>
  <si>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</si>
  <si>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</si>
  <si>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</si>
  <si>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</si>
  <si>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</si>
  <si>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</si>
  <si>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</si>
  <si>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</si>
  <si>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</si>
  <si>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</si>
  <si>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</si>
  <si>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</si>
  <si>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</si>
  <si>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</si>
  <si>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</si>
  <si>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</si>
  <si>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</si>
  <si>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</si>
  <si>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</si>
  <si>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</si>
  <si>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</si>
  <si>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</si>
  <si>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</si>
  <si>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</si>
  <si>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</si>
  <si>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</si>
  <si>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</si>
  <si>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</si>
  <si>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</si>
  <si>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</si>
  <si>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</si>
  <si>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</si>
  <si>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</si>
  <si>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</si>
  <si>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</si>
  <si>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</si>
  <si>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</si>
  <si>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</si>
  <si>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</si>
  <si>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</si>
  <si>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</si>
  <si>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</si>
  <si>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</si>
  <si>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</si>
  <si>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</si>
  <si>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</si>
  <si>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</si>
  <si>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</si>
  <si>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</si>
  <si>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</si>
  <si>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</si>
  <si>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</si>
  <si>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</si>
  <si>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</si>
  <si>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</si>
  <si>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</si>
  <si>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</si>
  <si>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</si>
  <si>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</si>
  <si>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</si>
  <si>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</si>
  <si>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</si>
  <si>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</si>
  <si>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</si>
  <si>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</si>
  <si>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</si>
  <si>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</si>
  <si>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</si>
  <si>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</si>
  <si>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</si>
  <si>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</si>
  <si>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</si>
  <si>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</si>
  <si>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</si>
  <si>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</si>
  <si>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</si>
  <si>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</si>
  <si>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</si>
  <si>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</si>
  <si>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</si>
  <si>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</si>
  <si>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</si>
  <si>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</si>
  <si>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</si>
  <si>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</si>
  <si>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</si>
  <si>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</si>
  <si>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</si>
  <si>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</si>
  <si>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</si>
  <si>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</si>
  <si>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</si>
  <si>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</si>
  <si>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</si>
  <si>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</si>
  <si>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</si>
  <si>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</si>
  <si>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</si>
  <si>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</si>
  <si>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</si>
  <si>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</si>
  <si>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</si>
  <si>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</si>
  <si>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</si>
  <si>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</si>
  <si>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</si>
  <si>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</si>
  <si>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</si>
  <si>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</si>
  <si>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</si>
  <si>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</si>
  <si>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</si>
  <si>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</si>
  <si>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</si>
  <si>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</si>
  <si>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</si>
  <si>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</si>
  <si>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</si>
  <si>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</si>
  <si>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</si>
  <si>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</si>
  <si>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</si>
  <si>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</si>
  <si>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</si>
  <si>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</si>
  <si>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</si>
  <si>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</si>
  <si>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</si>
  <si>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</si>
  <si>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</si>
  <si>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</si>
  <si>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</si>
  <si>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</si>
  <si>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</si>
  <si>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</si>
  <si>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</si>
  <si>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</si>
  <si>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</si>
  <si>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</si>
  <si>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</si>
  <si>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</si>
  <si>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</si>
  <si>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</si>
  <si>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</si>
  <si>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</si>
  <si>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</si>
  <si>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</si>
  <si>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</si>
  <si>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</si>
  <si>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</si>
  <si>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</si>
  <si>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</si>
  <si>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</si>
  <si>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</si>
  <si>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</si>
  <si>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</si>
  <si>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</si>
  <si>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</si>
  <si>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</si>
  <si>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</si>
  <si>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</si>
  <si>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</si>
  <si>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</si>
  <si>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</si>
  <si>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</si>
  <si>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</si>
  <si>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</si>
  <si>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</si>
  <si>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</si>
  <si>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</si>
  <si>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</si>
  <si>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</si>
  <si>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</si>
  <si>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</si>
  <si>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</si>
  <si>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</si>
  <si>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</si>
  <si>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</si>
  <si>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</si>
  <si>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</si>
  <si>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</si>
  <si>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</si>
  <si>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</si>
  <si>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</si>
  <si>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</si>
  <si>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</si>
  <si>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</si>
  <si>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</si>
  <si>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</si>
  <si>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</si>
  <si>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</si>
  <si>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</si>
  <si>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</si>
  <si>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</si>
  <si>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</si>
  <si>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</si>
  <si>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</si>
  <si>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</si>
  <si>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</si>
  <si>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</si>
  <si>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</si>
  <si>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</si>
  <si>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</si>
  <si>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</si>
  <si>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</si>
  <si>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</si>
  <si>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</si>
  <si>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</si>
  <si>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</si>
  <si>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</si>
  <si>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</si>
  <si>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</si>
  <si>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</si>
  <si>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</si>
  <si>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</si>
  <si>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</si>
  <si>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</si>
  <si>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</si>
  <si>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</si>
  <si>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</si>
  <si>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</si>
  <si>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</si>
  <si>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</si>
  <si>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</si>
  <si>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</si>
  <si>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</si>
  <si>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</si>
  <si>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</si>
  <si>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</si>
  <si>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</si>
  <si>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</si>
  <si>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</si>
  <si>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</si>
  <si>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</si>
  <si>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</si>
  <si>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</si>
  <si>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</si>
  <si>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</si>
  <si>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</si>
  <si>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</si>
  <si>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</si>
  <si>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</si>
  <si>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</si>
  <si>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</si>
  <si>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</si>
  <si>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</si>
  <si>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</si>
  <si>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</si>
  <si>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</si>
  <si>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</si>
  <si>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</si>
  <si>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</si>
  <si>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</si>
  <si>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</si>
  <si>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</si>
  <si>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</si>
  <si>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</si>
  <si>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</si>
  <si>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</si>
  <si>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</si>
  <si>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</si>
  <si>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</si>
  <si>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</si>
  <si>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</si>
  <si>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</si>
  <si>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</si>
  <si>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</si>
  <si>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</si>
  <si>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</si>
  <si>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</si>
  <si>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</si>
  <si>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</si>
  <si>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</si>
  <si>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</si>
  <si>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</si>
  <si>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</si>
  <si>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</si>
  <si>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</si>
  <si>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</si>
  <si>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</si>
  <si>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</si>
  <si>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</si>
  <si>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</si>
  <si>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</si>
  <si>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</si>
  <si>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</si>
  <si>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</si>
  <si>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</si>
  <si>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</si>
  <si>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</si>
  <si>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</si>
  <si>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</si>
  <si>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</si>
  <si>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</si>
  <si>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</si>
  <si>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</si>
  <si>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</si>
  <si>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</si>
  <si>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</si>
  <si>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</si>
  <si>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</si>
  <si>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</si>
  <si>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</si>
  <si>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</si>
  <si>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</si>
  <si>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</si>
  <si>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</si>
  <si>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</si>
  <si>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</si>
  <si>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</si>
  <si>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</si>
  <si>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</si>
  <si>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</si>
  <si>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</si>
  <si>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</si>
  <si>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</si>
  <si>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</si>
  <si>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</si>
  <si>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</si>
  <si>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</si>
  <si>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</si>
  <si>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</si>
  <si>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</si>
  <si>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</si>
  <si>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</si>
  <si>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</si>
  <si>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</si>
  <si>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</si>
  <si>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</si>
  <si>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</si>
  <si>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</si>
  <si>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</si>
  <si>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</si>
  <si>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</si>
  <si>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</si>
  <si>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</si>
  <si>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</si>
  <si>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</si>
  <si>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</si>
  <si>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</si>
  <si>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</si>
  <si>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</si>
  <si>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</si>
  <si>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</si>
  <si>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</si>
  <si>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</si>
  <si>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</si>
  <si>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</si>
  <si>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</si>
  <si>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</si>
  <si>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</si>
  <si>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</si>
  <si>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</si>
  <si>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</si>
  <si>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</si>
  <si>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</si>
  <si>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</si>
  <si>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</si>
  <si>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</si>
  <si>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</si>
  <si>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</si>
  <si>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</si>
  <si>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</si>
  <si>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</si>
  <si>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</si>
  <si>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</si>
  <si>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</si>
  <si>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</si>
  <si>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</si>
  <si>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</si>
  <si>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</si>
  <si>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</si>
  <si>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</si>
  <si>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</si>
  <si>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</si>
  <si>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</si>
  <si>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</si>
  <si>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</si>
  <si>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</si>
  <si>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</si>
  <si>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</si>
  <si>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</si>
  <si>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</si>
  <si>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</si>
  <si>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</si>
  <si>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</si>
  <si>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</si>
  <si>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</si>
  <si>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</si>
  <si>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</si>
  <si>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</si>
  <si>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</si>
  <si>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</si>
  <si>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</si>
  <si>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</si>
  <si>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</si>
  <si>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</si>
  <si>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</si>
  <si>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</si>
  <si>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</si>
  <si>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</si>
  <si>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</si>
  <si>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</si>
  <si>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</si>
  <si>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</si>
  <si>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</si>
  <si>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</si>
  <si>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</si>
  <si>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</si>
  <si>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</si>
  <si>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</si>
  <si>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</si>
  <si>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</si>
  <si>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</si>
  <si>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</si>
  <si>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</si>
  <si>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</si>
  <si>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</si>
  <si>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</si>
  <si>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</si>
  <si>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</si>
  <si>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</si>
  <si>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</si>
  <si>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</si>
  <si>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</si>
  <si>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</si>
  <si>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</si>
  <si>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</si>
  <si>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</si>
  <si>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</si>
  <si>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</si>
  <si>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</si>
  <si>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</si>
  <si>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</si>
  <si>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</si>
  <si>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</si>
  <si>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</si>
  <si>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</si>
  <si>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</si>
  <si>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</si>
  <si>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</si>
  <si>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</si>
  <si>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</si>
  <si>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</si>
  <si>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</si>
  <si>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</si>
  <si>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</si>
  <si>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</si>
  <si>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</si>
  <si>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</si>
  <si>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</si>
  <si>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</si>
  <si>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</si>
  <si>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</si>
  <si>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</si>
  <si>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</si>
  <si>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</si>
  <si>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</si>
  <si>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</si>
  <si>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</si>
  <si>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</si>
  <si>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</si>
  <si>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</si>
  <si>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</si>
  <si>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</si>
  <si>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</si>
  <si>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</si>
  <si>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</si>
  <si>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</si>
  <si>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</si>
  <si>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</si>
  <si>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</si>
  <si>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</si>
  <si>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</si>
  <si>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</si>
  <si>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</si>
  <si>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</si>
  <si>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</si>
  <si>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</si>
  <si>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</si>
  <si>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</si>
  <si>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</si>
  <si>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</si>
  <si>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</si>
  <si>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</si>
  <si>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</si>
  <si>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</si>
  <si>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</si>
  <si>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</si>
  <si>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</si>
  <si>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</si>
  <si>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</si>
  <si>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</si>
  <si>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</si>
  <si>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</si>
  <si>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</si>
  <si>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</si>
  <si>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</si>
  <si>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</si>
  <si>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</si>
  <si>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</si>
  <si>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</si>
  <si>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</si>
  <si>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</si>
  <si>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</si>
  <si>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</si>
  <si>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</si>
  <si>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</si>
  <si>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</si>
  <si>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</si>
  <si>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</si>
  <si>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</si>
  <si>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</si>
  <si>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</si>
  <si>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</si>
  <si>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</si>
  <si>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</si>
  <si>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</si>
  <si>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</si>
  <si>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</si>
  <si>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</si>
  <si>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</si>
  <si>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</si>
  <si>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</si>
  <si>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</si>
  <si>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</si>
  <si>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</si>
  <si>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</si>
  <si>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</si>
  <si>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</si>
  <si>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</si>
  <si>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</si>
  <si>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</si>
  <si>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</si>
  <si>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</si>
  <si>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</si>
  <si>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</si>
  <si>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</si>
  <si>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</si>
  <si>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</si>
  <si>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</si>
  <si>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</si>
  <si>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</si>
  <si>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</si>
  <si>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</si>
  <si>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</si>
  <si>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</si>
  <si>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</si>
  <si>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</si>
  <si>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</si>
  <si>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</si>
  <si>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</si>
  <si>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</si>
  <si>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</si>
  <si>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</si>
  <si>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</si>
  <si>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</si>
  <si>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</si>
  <si>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</si>
  <si>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</si>
  <si>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</si>
  <si>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</si>
  <si>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</si>
  <si>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</si>
  <si>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</si>
  <si>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</si>
  <si>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</si>
  <si>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</si>
  <si>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</si>
  <si>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</si>
  <si>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</si>
  <si>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</si>
  <si>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</si>
  <si>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</si>
  <si>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</si>
  <si>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</si>
  <si>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</si>
  <si>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</si>
  <si>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</si>
  <si>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</si>
  <si>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</si>
  <si>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</si>
  <si>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</si>
  <si>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</si>
  <si>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</si>
  <si>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</si>
  <si>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</si>
  <si>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</si>
  <si>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</si>
  <si>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</si>
  <si>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</si>
  <si>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</si>
  <si>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</si>
  <si>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</si>
  <si>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</si>
  <si>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</si>
  <si>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</si>
  <si>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</si>
  <si>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</si>
  <si>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</si>
  <si>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</si>
  <si>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</si>
  <si>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</si>
  <si>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</si>
  <si>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</si>
  <si>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</si>
  <si>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</si>
  <si>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</si>
  <si>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</si>
  <si>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</si>
  <si>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</si>
  <si>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</si>
  <si>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</si>
  <si>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</si>
  <si>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</si>
  <si>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</si>
  <si>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</si>
  <si>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</si>
  <si>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</si>
  <si>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</si>
  <si>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</si>
  <si>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</si>
  <si>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</si>
  <si>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</si>
  <si>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</si>
  <si>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</si>
  <si>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</si>
  <si>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</si>
  <si>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</si>
  <si>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</si>
  <si>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</si>
  <si>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</si>
  <si>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</si>
  <si>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</si>
  <si>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</si>
  <si>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</si>
  <si>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</si>
  <si>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</si>
  <si>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</si>
  <si>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</si>
  <si>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</si>
  <si>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</si>
  <si>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</si>
  <si>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</si>
  <si>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</si>
  <si>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</si>
  <si>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</si>
  <si>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</si>
  <si>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</si>
  <si>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</si>
  <si>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</si>
  <si>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</si>
  <si>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</si>
  <si>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</si>
  <si>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</si>
  <si>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</si>
  <si>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</si>
  <si>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</si>
  <si>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</si>
  <si>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</si>
  <si>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</si>
  <si>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</si>
  <si>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</si>
  <si>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</si>
  <si>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</si>
  <si>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</si>
  <si>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</si>
  <si>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</si>
  <si>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</si>
  <si>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</si>
  <si>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</si>
  <si>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</si>
  <si>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</si>
  <si>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</si>
  <si>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</si>
  <si>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</si>
  <si>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</si>
  <si>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</si>
  <si>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</si>
  <si>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</si>
  <si>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</si>
  <si>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</si>
  <si>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</si>
  <si>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</si>
  <si>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</si>
  <si>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</si>
  <si>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</si>
  <si>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</si>
  <si>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</si>
  <si>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</si>
  <si>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</si>
  <si>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</si>
  <si>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</si>
  <si>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</si>
  <si>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</si>
  <si>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</si>
  <si>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</si>
  <si>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</si>
  <si>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</si>
  <si>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</si>
  <si>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</si>
  <si>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</si>
  <si>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</si>
  <si>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</si>
  <si>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</si>
  <si>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</si>
  <si>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</si>
  <si>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</si>
  <si>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</si>
  <si>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</si>
  <si>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</si>
  <si>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</si>
  <si>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</si>
  <si>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</si>
  <si>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</si>
  <si>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</si>
  <si>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</si>
  <si>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</si>
  <si>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</si>
  <si>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</si>
  <si>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</si>
  <si>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</si>
  <si>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</si>
  <si>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</si>
  <si>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</si>
  <si>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</si>
  <si>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</si>
  <si>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</si>
  <si>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</si>
  <si>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</si>
  <si>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</si>
  <si>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</si>
  <si>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</si>
  <si>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</si>
  <si>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</si>
  <si>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</si>
  <si>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</si>
  <si>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</si>
  <si>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</si>
  <si>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</si>
  <si>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</si>
  <si>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</si>
  <si>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</si>
  <si>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</si>
  <si>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</si>
  <si>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</si>
  <si>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</si>
  <si>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</si>
  <si>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</si>
  <si>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</si>
  <si>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</si>
  <si>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</si>
  <si>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</si>
  <si>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</si>
  <si>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</si>
  <si>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</si>
  <si>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</si>
  <si>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</si>
  <si>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</si>
  <si>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</si>
  <si>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</si>
  <si>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</si>
  <si>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</si>
  <si>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</si>
  <si>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</si>
  <si>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</si>
  <si>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</si>
  <si>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</si>
  <si>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</si>
  <si>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</si>
  <si>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</si>
  <si>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</si>
  <si>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</si>
  <si>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</si>
  <si>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</si>
  <si>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</si>
  <si>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</si>
  <si>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</si>
  <si>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</si>
  <si>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</si>
  <si>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</si>
  <si>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</si>
  <si>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</si>
  <si>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</si>
  <si>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</si>
  <si>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</si>
  <si>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</si>
  <si>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</si>
  <si>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</si>
  <si>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</si>
  <si>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</si>
  <si>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</si>
  <si>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</si>
  <si>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</si>
  <si>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</si>
  <si>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</si>
  <si>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</si>
  <si>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</si>
  <si>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</si>
  <si>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</si>
  <si>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</si>
  <si>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</si>
  <si>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</si>
  <si>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</si>
  <si>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</si>
  <si>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</si>
  <si>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</si>
  <si>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</si>
  <si>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</si>
  <si>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</si>
  <si>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</si>
  <si>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</si>
  <si>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</si>
  <si>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</si>
  <si>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</si>
  <si>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</si>
  <si>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</si>
  <si>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</si>
  <si>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</si>
  <si>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</si>
  <si>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</si>
  <si>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</si>
  <si>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</si>
  <si>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</si>
  <si>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</si>
  <si>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</si>
  <si>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</si>
  <si>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</si>
  <si>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</si>
  <si>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</si>
  <si>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</si>
  <si>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</si>
  <si>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</si>
  <si>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</si>
  <si>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</si>
  <si>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</si>
  <si>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</si>
  <si>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</si>
  <si>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</si>
  <si>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</si>
  <si>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</si>
  <si>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</si>
  <si>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</si>
  <si>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</si>
  <si>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</si>
  <si>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</si>
  <si>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</si>
  <si>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</si>
  <si>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</si>
  <si>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</si>
  <si>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</si>
  <si>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</si>
  <si>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</si>
  <si>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</si>
  <si>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</si>
  <si>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</si>
  <si>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</si>
  <si>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</si>
  <si>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</si>
  <si>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</si>
  <si>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</si>
  <si>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</si>
  <si>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</si>
  <si>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</si>
  <si>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</si>
  <si>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</si>
  <si>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</si>
  <si>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</si>
  <si>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</si>
  <si>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</si>
  <si>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</si>
  <si>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</si>
  <si>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</si>
  <si>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</si>
  <si>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</si>
  <si>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</si>
  <si>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</si>
  <si>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</si>
  <si>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</si>
  <si>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</si>
  <si>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</si>
  <si>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</si>
  <si>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</si>
  <si>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</si>
  <si>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</si>
  <si>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</si>
  <si>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</si>
  <si>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</si>
  <si>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</si>
  <si>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</si>
  <si>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</si>
  <si>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</si>
  <si>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</si>
  <si>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</si>
  <si>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</si>
  <si>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</si>
  <si>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</si>
  <si>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</si>
  <si>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</si>
  <si>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</si>
  <si>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</si>
  <si>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</si>
  <si>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</si>
  <si>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</si>
  <si>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</si>
  <si>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</si>
  <si>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</si>
  <si>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</si>
  <si>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</si>
  <si>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</si>
  <si>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</si>
  <si>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</si>
  <si>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</si>
  <si>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</si>
  <si>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</si>
  <si>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</si>
  <si>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</si>
  <si>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</si>
  <si>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</si>
  <si>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</si>
  <si>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</si>
  <si>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</si>
  <si>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</si>
  <si>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</si>
  <si>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</si>
  <si>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</si>
  <si>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</si>
  <si>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</si>
  <si>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</si>
  <si>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</si>
  <si>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</si>
  <si>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</si>
  <si>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</si>
  <si>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</si>
  <si>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</si>
  <si>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</si>
  <si>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</si>
  <si>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</si>
  <si>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</si>
  <si>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</si>
  <si>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</si>
  <si>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</si>
  <si>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</si>
  <si>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</si>
  <si>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</si>
  <si>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</si>
  <si>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</si>
  <si>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</si>
  <si>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</si>
  <si>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</si>
  <si>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</si>
  <si>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</si>
  <si>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</si>
  <si>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</si>
  <si>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</si>
  <si>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</si>
  <si>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</si>
  <si>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</si>
  <si>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</si>
  <si>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</si>
  <si>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</si>
  <si>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</si>
  <si>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</si>
  <si>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</si>
  <si>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</si>
  <si>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</si>
  <si>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</si>
  <si>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</si>
  <si>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</si>
  <si>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</si>
  <si>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</si>
  <si>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</si>
  <si>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</si>
  <si>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</si>
  <si>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</si>
  <si>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</si>
  <si>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</si>
  <si>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</si>
  <si>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</si>
  <si>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</si>
  <si>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</si>
  <si>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</si>
  <si>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</si>
  <si>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</si>
  <si>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</si>
  <si>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</si>
  <si>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</si>
  <si>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</si>
  <si>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</si>
  <si>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</si>
  <si>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</si>
  <si>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</si>
  <si>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</si>
  <si>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</si>
  <si>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</si>
  <si>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</si>
  <si>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</si>
  <si>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</si>
  <si>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</si>
  <si>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</si>
  <si>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</si>
  <si>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</si>
  <si>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</si>
  <si>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</si>
  <si>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</si>
  <si>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</si>
  <si>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</si>
  <si>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</si>
  <si>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</si>
  <si>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</si>
  <si>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</si>
  <si>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</si>
  <si>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</si>
  <si>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</si>
  <si>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</si>
  <si>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</si>
  <si>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</si>
  <si>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</si>
  <si>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</si>
  <si>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</si>
  <si>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</si>
  <si>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</si>
  <si>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</si>
  <si>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</si>
  <si>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</si>
  <si>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</si>
  <si>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</si>
  <si>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</si>
  <si>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</si>
  <si>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</si>
  <si>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</si>
  <si>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</si>
  <si>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</si>
  <si>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</si>
  <si>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</si>
  <si>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</si>
  <si>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</si>
  <si>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</si>
  <si>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</si>
  <si>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</si>
  <si>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</si>
  <si>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</si>
  <si>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</si>
  <si>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</si>
  <si>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</si>
  <si>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</si>
  <si>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</si>
  <si>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</si>
  <si>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</si>
  <si>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</si>
  <si>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</si>
  <si>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</si>
  <si>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</si>
  <si>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</si>
  <si>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</si>
  <si>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</si>
  <si>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</si>
  <si>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</si>
  <si>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</si>
  <si>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</si>
  <si>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</si>
  <si>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</si>
  <si>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</si>
  <si>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</si>
  <si>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</si>
  <si>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</si>
  <si>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</si>
  <si>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</si>
  <si>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</si>
  <si>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</si>
  <si>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</si>
  <si>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</si>
  <si>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</si>
  <si>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</si>
  <si>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</si>
  <si>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</si>
  <si>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</si>
  <si>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</si>
  <si>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</si>
  <si>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</si>
  <si>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</si>
  <si>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</si>
  <si>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</si>
  <si>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</si>
  <si>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</si>
  <si>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</si>
  <si>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</si>
  <si>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</si>
  <si>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</si>
  <si>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</si>
  <si>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</si>
  <si>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</si>
  <si>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</si>
  <si>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</si>
  <si>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</si>
  <si>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</si>
  <si>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</si>
  <si>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</si>
  <si>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</si>
  <si>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</si>
  <si>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</si>
  <si>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</si>
  <si>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</si>
  <si>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</si>
  <si>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</si>
  <si>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</si>
  <si>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</si>
  <si>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</si>
  <si>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</si>
  <si>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</si>
  <si>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</si>
  <si>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</si>
  <si>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</si>
  <si>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</si>
  <si>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</si>
  <si>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</si>
  <si>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</si>
  <si>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</si>
  <si>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</si>
  <si>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</si>
  <si>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</si>
  <si>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</si>
  <si>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</si>
  <si>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</si>
  <si>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</si>
  <si>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</si>
  <si>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</si>
  <si>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</si>
  <si>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</si>
  <si>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</si>
  <si>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</si>
  <si>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</si>
  <si>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</si>
  <si>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</si>
  <si>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</si>
  <si>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</si>
  <si>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</si>
  <si>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</si>
  <si>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</si>
  <si>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</si>
  <si>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</si>
  <si>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</si>
  <si>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</si>
  <si>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</si>
  <si>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</si>
  <si>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</si>
  <si>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</si>
  <si>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</si>
  <si>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</si>
  <si>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</si>
  <si>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</si>
  <si>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</si>
  <si>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</si>
  <si>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</si>
  <si>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</si>
  <si>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</si>
  <si>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</si>
  <si>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</si>
  <si>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</si>
  <si>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</si>
  <si>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</si>
  <si>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</si>
  <si>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</si>
  <si>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</si>
  <si>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</si>
  <si>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</si>
  <si>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</si>
  <si>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</si>
  <si>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</si>
  <si>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</si>
  <si>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</si>
  <si>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</si>
  <si>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</si>
  <si>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</si>
  <si>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</si>
  <si>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</si>
  <si>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</si>
  <si>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</si>
  <si>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</si>
  <si>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</si>
  <si>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</si>
  <si>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</si>
  <si>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</si>
  <si>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</si>
  <si>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</si>
  <si>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</si>
  <si>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</si>
  <si>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</si>
  <si>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</si>
  <si>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</si>
  <si>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</si>
  <si>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</si>
  <si>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</si>
  <si>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</si>
  <si>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</si>
  <si>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</si>
  <si>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</si>
  <si>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</si>
  <si>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</si>
  <si>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</si>
  <si>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</si>
  <si>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</si>
  <si>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</si>
  <si>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</si>
  <si>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</si>
  <si>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</si>
  <si>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</si>
  <si>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</si>
  <si>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</si>
  <si>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</si>
  <si>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</si>
  <si>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</si>
  <si>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</si>
  <si>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</si>
  <si>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</si>
  <si>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</si>
  <si>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</si>
  <si>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</si>
  <si>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</si>
  <si>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</si>
  <si>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</si>
  <si>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</si>
  <si>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</si>
  <si>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</si>
  <si>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</si>
  <si>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</si>
  <si>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</si>
  <si>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</si>
  <si>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</si>
  <si>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</si>
  <si>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</si>
  <si>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</si>
  <si>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</si>
  <si>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</si>
  <si>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</si>
  <si>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</si>
  <si>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</si>
  <si>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</si>
  <si>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</si>
  <si>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</si>
  <si>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</si>
  <si>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</si>
  <si>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</si>
  <si>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</si>
  <si>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</si>
  <si>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</si>
  <si>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</si>
  <si>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</si>
  <si>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</si>
  <si>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</si>
  <si>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</si>
  <si>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</si>
  <si>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</si>
  <si>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</si>
  <si>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</si>
  <si>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</si>
  <si>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</si>
  <si>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</si>
  <si>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</si>
  <si>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</si>
  <si>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</si>
  <si>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</si>
  <si>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</si>
  <si>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</si>
  <si>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</si>
  <si>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</si>
  <si>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</si>
  <si>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</si>
  <si>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</si>
  <si>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</si>
  <si>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</si>
  <si>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</si>
  <si>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</si>
  <si>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</si>
  <si>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</si>
  <si>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</si>
  <si>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</si>
  <si>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</si>
  <si>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</si>
  <si>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</si>
  <si>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</si>
  <si>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</si>
  <si>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</si>
  <si>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</si>
  <si>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</si>
  <si>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</si>
  <si>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</si>
  <si>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</si>
  <si>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</si>
  <si>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</si>
  <si>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</si>
  <si>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</si>
  <si>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</si>
  <si>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</si>
  <si>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</si>
  <si>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</si>
  <si>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</si>
  <si>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</si>
  <si>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</si>
  <si>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</si>
  <si>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</si>
  <si>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</si>
  <si>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</si>
  <si>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</si>
  <si>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</si>
  <si>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</si>
  <si>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</si>
  <si>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</si>
  <si>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</si>
  <si>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</si>
  <si>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</si>
  <si>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</si>
  <si>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</si>
  <si>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</si>
  <si>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</si>
  <si>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</si>
  <si>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</si>
  <si>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</si>
  <si>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</si>
  <si>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</si>
  <si>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</si>
  <si>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</si>
  <si>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</si>
  <si>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</si>
  <si>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</si>
  <si>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</si>
  <si>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</si>
  <si>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</si>
  <si>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</si>
  <si>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</si>
  <si>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</si>
  <si>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</si>
  <si>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</si>
  <si>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</si>
  <si>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</si>
  <si>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</si>
  <si>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</si>
  <si>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</si>
  <si>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</si>
  <si>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</si>
  <si>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</si>
  <si>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</si>
  <si>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</si>
  <si>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</si>
  <si>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</si>
  <si>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</si>
  <si>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</si>
  <si>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</si>
  <si>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</si>
  <si>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</si>
  <si>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</si>
  <si>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</si>
  <si>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</si>
  <si>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</si>
  <si>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</si>
  <si>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</si>
  <si>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</si>
  <si>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</si>
  <si>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</si>
  <si>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</si>
  <si>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</si>
  <si>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</si>
  <si>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</si>
  <si>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</si>
  <si>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</si>
  <si>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</si>
  <si>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</si>
  <si>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</si>
  <si>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</si>
  <si>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</si>
  <si>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</si>
  <si>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</si>
  <si>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</si>
  <si>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</si>
  <si>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</si>
  <si>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</si>
  <si>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</si>
  <si>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</si>
  <si>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</si>
  <si>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</si>
  <si>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</si>
  <si>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</si>
  <si>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</si>
  <si>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</si>
  <si>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</si>
  <si>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</si>
  <si>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</si>
  <si>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</si>
  <si>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</si>
  <si>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</si>
  <si>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</si>
  <si>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</si>
  <si>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</si>
  <si>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</si>
  <si>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</si>
  <si>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</si>
  <si>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</si>
  <si>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</si>
  <si>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</si>
  <si>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</si>
  <si>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</si>
  <si>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</si>
  <si>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</si>
  <si>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</si>
  <si>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</si>
  <si>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</si>
  <si>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</si>
  <si>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</si>
  <si>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</si>
  <si>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</si>
  <si>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</si>
  <si>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</si>
  <si>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</si>
  <si>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</si>
  <si>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</si>
  <si>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</si>
  <si>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</si>
  <si>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</si>
  <si>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</si>
  <si>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</si>
  <si>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</si>
  <si>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</si>
  <si>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</si>
  <si>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</si>
  <si>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</si>
  <si>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</si>
  <si>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</si>
  <si>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</si>
  <si>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</si>
  <si>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</si>
  <si>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</si>
  <si>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</si>
  <si>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</si>
  <si>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</si>
  <si>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</si>
  <si>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</si>
  <si>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</si>
  <si>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</si>
  <si>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</si>
  <si>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</si>
  <si>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</si>
  <si>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</si>
  <si>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</si>
  <si>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</si>
  <si>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</si>
  <si>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</si>
  <si>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</si>
  <si>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</si>
  <si>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</si>
  <si>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</si>
  <si>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</si>
  <si>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</si>
  <si>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</si>
  <si>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</si>
  <si>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</si>
  <si>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</si>
  <si>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</si>
  <si>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</si>
  <si>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</si>
  <si>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</si>
  <si>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</si>
  <si>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</si>
  <si>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</si>
  <si>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</si>
  <si>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</si>
  <si>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</si>
  <si>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</si>
  <si>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</si>
  <si>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</si>
  <si>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</si>
  <si>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</si>
  <si>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</si>
  <si>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</si>
  <si>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</si>
  <si>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</si>
  <si>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</si>
  <si>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</si>
  <si>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</si>
  <si>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</si>
  <si>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</si>
  <si>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</si>
  <si>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</si>
  <si>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</si>
  <si>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</si>
  <si>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</si>
  <si>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</si>
  <si>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</si>
  <si>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</si>
  <si>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</si>
  <si>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</si>
  <si>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</si>
  <si>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</si>
  <si>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</si>
  <si>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</si>
  <si>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</si>
  <si>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</si>
  <si>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</si>
  <si>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</si>
  <si>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</si>
  <si>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</si>
  <si>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</si>
  <si>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</si>
  <si>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</si>
  <si>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</si>
  <si>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</si>
  <si>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</si>
  <si>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</si>
  <si>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</si>
  <si>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</si>
  <si>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</si>
  <si>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</si>
  <si>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</si>
  <si>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</si>
  <si>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</si>
  <si>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</si>
  <si>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</si>
  <si>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</si>
  <si>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</si>
  <si>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</si>
  <si>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</si>
  <si>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</si>
  <si>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</si>
  <si>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</si>
  <si>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</si>
  <si>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</si>
  <si>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</si>
  <si>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</si>
  <si>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</si>
  <si>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</si>
  <si>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</si>
  <si>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</si>
  <si>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</si>
  <si>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</si>
  <si>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</si>
  <si>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</si>
  <si>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</si>
  <si>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</si>
  <si>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</si>
  <si>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</si>
  <si>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</si>
  <si>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</si>
  <si>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</si>
  <si>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</si>
  <si>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</si>
  <si>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</si>
  <si>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</si>
  <si>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</si>
  <si>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</si>
  <si>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</si>
  <si>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</si>
  <si>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</si>
  <si>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</si>
  <si>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</si>
  <si>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</si>
  <si>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</si>
  <si>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</si>
  <si>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</si>
  <si>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</si>
  <si>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</si>
  <si>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</si>
  <si>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</si>
  <si>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</si>
  <si>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</si>
  <si>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</si>
  <si>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</si>
  <si>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</si>
  <si>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</si>
  <si>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</si>
  <si>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</si>
  <si>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</si>
  <si>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</si>
  <si>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</si>
  <si>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</si>
  <si>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</si>
  <si>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</si>
  <si>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</si>
  <si>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</si>
  <si>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</si>
  <si>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</si>
  <si>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</si>
  <si>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</si>
  <si>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</si>
  <si>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</si>
  <si>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</si>
  <si>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</si>
  <si>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</si>
  <si>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</si>
  <si>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</si>
  <si>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</si>
  <si>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</si>
  <si>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</si>
  <si>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</si>
  <si>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</si>
  <si>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</si>
  <si>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</si>
  <si>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</si>
  <si>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</si>
  <si>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</si>
  <si>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</si>
  <si>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</si>
  <si>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</si>
  <si>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</si>
  <si>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</si>
  <si>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</si>
  <si>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</si>
  <si>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</si>
  <si>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</si>
  <si>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</si>
  <si>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</si>
  <si>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</si>
  <si>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</si>
  <si>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</si>
  <si>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</si>
  <si>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</si>
  <si>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</si>
  <si>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</si>
  <si>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</si>
  <si>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</si>
  <si>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</si>
  <si>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</si>
  <si>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</si>
  <si>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</si>
  <si>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</si>
  <si>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</si>
  <si>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</si>
  <si>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</si>
  <si>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</si>
  <si>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</si>
  <si>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</si>
  <si>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</si>
  <si>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</si>
  <si>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</si>
  <si>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</si>
  <si>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</si>
  <si>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</si>
  <si>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</si>
  <si>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</si>
  <si>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</si>
  <si>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</si>
  <si>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</si>
  <si>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</si>
  <si>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</si>
  <si>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</si>
  <si>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</si>
  <si>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</si>
  <si>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</si>
  <si>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</si>
  <si>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</si>
  <si>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</si>
  <si>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</si>
  <si>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</si>
  <si>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</si>
  <si>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</si>
  <si>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</si>
  <si>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</si>
  <si>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</si>
  <si>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</si>
  <si>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</si>
  <si>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</si>
  <si>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</si>
  <si>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</si>
  <si>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</si>
  <si>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</si>
  <si>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</si>
  <si>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</si>
  <si>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</si>
  <si>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</si>
  <si>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</si>
  <si>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</si>
  <si>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</si>
  <si>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</si>
  <si>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</si>
  <si>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</si>
  <si>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</si>
  <si>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</si>
  <si>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</si>
  <si>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</si>
  <si>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</si>
  <si>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</si>
  <si>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</si>
  <si>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</si>
  <si>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</si>
  <si>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</si>
  <si>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</si>
  <si>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</si>
  <si>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</si>
  <si>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</si>
  <si>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</si>
  <si>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</si>
  <si>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</si>
  <si>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</si>
  <si>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</si>
  <si>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</si>
  <si>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</si>
  <si>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</si>
  <si>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</si>
  <si>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</si>
  <si>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</si>
  <si>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</si>
  <si>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</si>
  <si>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</si>
  <si>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</si>
  <si>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</si>
  <si>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</si>
  <si>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</si>
  <si>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</si>
  <si>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</si>
  <si>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</si>
  <si>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</si>
  <si>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</si>
  <si>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</si>
  <si>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</si>
  <si>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</si>
  <si>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</si>
  <si>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</si>
  <si>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</si>
  <si>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</si>
  <si>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</si>
  <si>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</si>
  <si>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</si>
  <si>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</si>
  <si>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</si>
  <si>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</si>
  <si>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</si>
  <si>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</si>
  <si>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</si>
  <si>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</si>
  <si>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</si>
  <si>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</si>
  <si>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</si>
  <si>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</si>
  <si>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</si>
  <si>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</si>
  <si>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</si>
  <si>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</si>
  <si>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</si>
  <si>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</si>
  <si>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</si>
  <si>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</si>
  <si>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</si>
  <si>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</si>
  <si>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</si>
  <si>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</si>
  <si>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</si>
  <si>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</si>
  <si>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</si>
  <si>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</si>
  <si>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</si>
  <si>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</si>
  <si>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</si>
  <si>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</si>
  <si>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</si>
  <si>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</si>
  <si>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</si>
  <si>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</si>
  <si>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</si>
  <si>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</si>
  <si>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</si>
  <si>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</si>
  <si>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</si>
  <si>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</si>
  <si>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</si>
  <si>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</si>
  <si>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</si>
  <si>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</si>
  <si>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</si>
  <si>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</si>
  <si>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</si>
  <si>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</si>
  <si>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</si>
  <si>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</si>
  <si>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</si>
  <si>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</si>
  <si>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</si>
  <si>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</si>
  <si>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</si>
  <si>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</si>
  <si>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</si>
  <si>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</si>
  <si>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</si>
  <si>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</si>
  <si>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</si>
  <si>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</si>
  <si>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</si>
  <si>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</si>
  <si>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</si>
  <si>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</si>
  <si>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</si>
  <si>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</si>
  <si>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</si>
  <si>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</si>
  <si>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</si>
  <si>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</si>
  <si>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</si>
  <si>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</si>
  <si>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</si>
  <si>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</si>
  <si>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</si>
  <si>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</si>
  <si>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</si>
  <si>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</si>
  <si>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</si>
  <si>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</si>
  <si>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</si>
  <si>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</si>
  <si>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</si>
  <si>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</si>
  <si>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</si>
  <si>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</si>
  <si>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</si>
  <si>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</si>
  <si>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</si>
  <si>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</si>
  <si>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</si>
  <si>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</si>
  <si>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</si>
  <si>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</si>
  <si>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</si>
  <si>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</si>
  <si>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</si>
  <si>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</si>
  <si>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</si>
  <si>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</si>
  <si>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</si>
  <si>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</si>
  <si>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</si>
  <si>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</si>
  <si>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</si>
  <si>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</si>
  <si>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</si>
  <si>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</si>
  <si>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</si>
  <si>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</si>
  <si>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</si>
  <si>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</si>
  <si>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</si>
  <si>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</si>
  <si>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</si>
  <si>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</si>
  <si>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</si>
  <si>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</si>
  <si>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</si>
  <si>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</si>
  <si>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</si>
  <si>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</si>
  <si>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</si>
  <si>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</si>
  <si>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</si>
  <si>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</si>
  <si>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</si>
  <si>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</si>
  <si>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</si>
  <si>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</si>
  <si>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</si>
  <si>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</si>
  <si>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</si>
  <si>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</si>
  <si>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</si>
  <si>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</si>
  <si>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</si>
  <si>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</si>
  <si>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</si>
  <si>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</si>
  <si>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</si>
  <si>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</si>
  <si>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</si>
  <si>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</si>
  <si>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</si>
  <si>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</si>
  <si>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</si>
  <si>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</si>
  <si>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</si>
  <si>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</si>
  <si>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</si>
  <si>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</si>
  <si>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</si>
  <si>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</si>
  <si>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</si>
  <si>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</si>
  <si>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</si>
  <si>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</si>
  <si>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</si>
  <si>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</si>
  <si>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</si>
  <si>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</si>
  <si>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</si>
  <si>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</si>
  <si>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</si>
  <si>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</si>
  <si>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</si>
  <si>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</si>
  <si>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</si>
  <si>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</si>
  <si>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</si>
  <si>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</si>
  <si>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</si>
  <si>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</si>
  <si>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</si>
  <si>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</si>
  <si>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</si>
  <si>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</si>
  <si>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</si>
  <si>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</si>
  <si>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</si>
  <si>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</si>
  <si>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</si>
  <si>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</si>
  <si>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</si>
  <si>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</si>
  <si>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</si>
  <si>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</si>
  <si>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</si>
  <si>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</si>
  <si>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</si>
  <si>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</si>
  <si>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</si>
  <si>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</si>
  <si>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</si>
  <si>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</si>
  <si>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</si>
  <si>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</si>
  <si>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</si>
  <si>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</si>
  <si>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</si>
  <si>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</si>
  <si>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</si>
  <si>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</si>
  <si>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</si>
  <si>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</si>
  <si>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</si>
  <si>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</si>
  <si>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</si>
  <si>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</si>
  <si>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</si>
  <si>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</si>
  <si>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</si>
  <si>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</si>
  <si>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</si>
  <si>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</si>
  <si>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</si>
  <si>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</si>
  <si>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</si>
  <si>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</si>
  <si>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</si>
  <si>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</si>
  <si>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</si>
  <si>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</si>
  <si>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</si>
  <si>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</si>
  <si>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</si>
  <si>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</si>
  <si>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</si>
  <si>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</si>
  <si>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</si>
  <si>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</si>
  <si>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</si>
  <si>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</si>
  <si>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</si>
  <si>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</si>
  <si>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</si>
  <si>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</si>
  <si>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</si>
  <si>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</si>
  <si>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</si>
  <si>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</si>
  <si>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</si>
  <si>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</si>
  <si>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</si>
  <si>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</si>
  <si>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</si>
  <si>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</si>
  <si>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</si>
  <si>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</si>
  <si>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</si>
  <si>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</si>
  <si>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</si>
  <si>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</si>
  <si>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</si>
  <si>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</si>
  <si>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</si>
  <si>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</si>
  <si>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</si>
  <si>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</si>
  <si>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</si>
  <si>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</si>
  <si>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</si>
  <si>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</si>
  <si>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</si>
  <si>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</si>
  <si>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</si>
  <si>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</si>
  <si>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</si>
  <si>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</si>
  <si>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</si>
  <si>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</si>
  <si>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</si>
  <si>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</si>
  <si>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</si>
  <si>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</si>
  <si>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</si>
  <si>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</si>
  <si>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</si>
  <si>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</si>
  <si>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</si>
  <si>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</si>
  <si>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</si>
  <si>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</si>
  <si>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</si>
  <si>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</si>
  <si>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</si>
  <si>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</si>
  <si>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</si>
  <si>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</si>
  <si>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</si>
  <si>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</si>
  <si>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</si>
  <si>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</si>
  <si>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</si>
  <si>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</si>
  <si>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</si>
  <si>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</si>
  <si>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</si>
  <si>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</si>
  <si>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</si>
  <si>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</si>
  <si>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</si>
  <si>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</si>
  <si>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</si>
  <si>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</si>
  <si>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</si>
  <si>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</si>
  <si>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</si>
  <si>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</si>
  <si>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</si>
  <si>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</si>
  <si>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</si>
  <si>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</si>
  <si>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</si>
  <si>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</si>
  <si>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</si>
  <si>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</si>
  <si>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</si>
  <si>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</si>
  <si>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</si>
  <si>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</si>
  <si>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</si>
  <si>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</si>
  <si>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</si>
  <si>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</si>
  <si>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</si>
  <si>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</si>
  <si>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</si>
  <si>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</si>
  <si>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</si>
  <si>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</si>
  <si>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</si>
  <si>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</si>
  <si>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</si>
  <si>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</si>
  <si>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</si>
  <si>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</si>
  <si>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</si>
  <si>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</si>
  <si>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</si>
  <si>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</si>
  <si>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</si>
  <si>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</si>
  <si>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</si>
  <si>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</si>
  <si>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</si>
  <si>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</si>
  <si>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</si>
  <si>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</si>
  <si>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</si>
  <si>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</si>
  <si>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</si>
  <si>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</si>
  <si>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</si>
  <si>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</si>
  <si>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</si>
  <si>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</si>
  <si>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</si>
  <si>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</si>
  <si>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</si>
  <si>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</si>
  <si>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</si>
  <si>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</si>
  <si>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</si>
  <si>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</si>
  <si>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</si>
  <si>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</si>
  <si>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</si>
  <si>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</si>
  <si>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</si>
  <si>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</si>
  <si>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</si>
  <si>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</si>
  <si>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</si>
  <si>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</si>
  <si>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</si>
  <si>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</si>
  <si>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</si>
  <si>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</si>
  <si>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</si>
  <si>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</si>
  <si>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</si>
  <si>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</si>
  <si>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</si>
  <si>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</si>
  <si>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</si>
  <si>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</si>
  <si>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</si>
  <si>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</si>
  <si>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</si>
  <si>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</si>
  <si>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</si>
  <si>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</si>
  <si>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</si>
  <si>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</si>
  <si>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</si>
  <si>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</si>
  <si>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</si>
  <si>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</si>
  <si>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</si>
  <si>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</si>
  <si>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</si>
  <si>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</si>
  <si>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</si>
  <si>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</si>
  <si>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</si>
  <si>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</si>
  <si>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</si>
  <si>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</si>
  <si>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</si>
  <si>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</si>
  <si>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</si>
  <si>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</si>
  <si>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</si>
  <si>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</si>
  <si>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</si>
  <si>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</si>
  <si>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</si>
  <si>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</si>
  <si>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</si>
  <si>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</si>
  <si>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</si>
  <si>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</si>
  <si>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</si>
  <si>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</si>
  <si>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</si>
  <si>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</si>
  <si>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</si>
  <si>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</si>
  <si>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</si>
  <si>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</si>
  <si>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</si>
  <si>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</si>
  <si>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</si>
  <si>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</si>
  <si>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</si>
  <si>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</si>
  <si>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</si>
  <si>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</si>
  <si>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</si>
  <si>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</si>
  <si>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</si>
  <si>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</si>
  <si>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</si>
  <si>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</si>
  <si>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</si>
  <si>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</si>
  <si>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</si>
  <si>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</si>
  <si>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</si>
  <si>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</si>
  <si>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</si>
  <si>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</si>
  <si>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</si>
  <si>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</si>
  <si>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</si>
  <si>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</si>
  <si>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</si>
  <si>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</si>
  <si>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</si>
  <si>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</si>
  <si>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</si>
  <si>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</si>
  <si>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</si>
  <si>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</si>
  <si>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</si>
  <si>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</si>
  <si>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</si>
  <si>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</si>
  <si>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</si>
  <si>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</si>
  <si>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</si>
  <si>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</si>
  <si>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</si>
  <si>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</si>
  <si>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</si>
  <si>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</si>
  <si>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</si>
  <si>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</si>
  <si>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</si>
  <si>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</si>
  <si>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</si>
  <si>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</si>
  <si>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</si>
  <si>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</si>
  <si>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</si>
  <si>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</si>
  <si>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</si>
  <si>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</si>
  <si>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</si>
  <si>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</si>
  <si>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</si>
  <si>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</si>
  <si>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</si>
  <si>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</si>
  <si>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</si>
  <si>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</si>
  <si>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</si>
  <si>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</si>
  <si>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</si>
  <si>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</si>
  <si>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</si>
  <si>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</si>
  <si>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</si>
  <si>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</si>
  <si>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</si>
  <si>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</si>
  <si>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</si>
  <si>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</si>
  <si>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</si>
  <si>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</si>
  <si>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</si>
  <si>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</si>
  <si>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</si>
  <si>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</si>
  <si>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</si>
  <si>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</si>
  <si>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</si>
  <si>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</si>
  <si>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</si>
  <si>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</si>
  <si>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</si>
  <si>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</si>
  <si>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</si>
  <si>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</si>
  <si>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</si>
  <si>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</si>
  <si>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</si>
  <si>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</si>
  <si>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</si>
  <si>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</si>
  <si>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</si>
  <si>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</si>
  <si>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</si>
  <si>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</si>
  <si>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</si>
  <si>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</si>
  <si>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</si>
  <si>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</si>
  <si>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</si>
  <si>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</si>
  <si>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</si>
  <si>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</si>
  <si>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</si>
  <si>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</si>
  <si>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</si>
  <si>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</si>
  <si>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</si>
  <si>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</si>
  <si>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</si>
  <si>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</si>
  <si>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</si>
  <si>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</si>
  <si>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</si>
  <si>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</si>
  <si>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</si>
  <si>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</si>
  <si>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</si>
  <si>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</si>
  <si>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</si>
  <si>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</si>
  <si>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</si>
  <si>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</si>
  <si>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</si>
  <si>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</si>
  <si>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</si>
  <si>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</si>
  <si>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</si>
  <si>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</si>
  <si>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</si>
  <si>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</si>
  <si>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</si>
  <si>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</si>
  <si>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</si>
  <si>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</si>
  <si>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</si>
  <si>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</si>
  <si>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</si>
  <si>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</si>
  <si>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</si>
  <si>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</si>
  <si>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</si>
  <si>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</si>
  <si>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</si>
  <si>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</si>
  <si>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</si>
  <si>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</si>
  <si>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</si>
  <si>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</si>
  <si>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</si>
  <si>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</si>
  <si>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</si>
  <si>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</si>
  <si>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</si>
  <si>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</si>
  <si>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</si>
  <si>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</si>
  <si>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</si>
  <si>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</si>
  <si>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</si>
  <si>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</si>
  <si>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</si>
  <si>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</si>
  <si>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</si>
  <si>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</si>
  <si>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</si>
  <si>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</si>
  <si>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</si>
  <si>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</si>
  <si>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</si>
  <si>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</si>
  <si>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</si>
  <si>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</si>
  <si>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</si>
  <si>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</si>
  <si>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</si>
  <si>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</si>
  <si>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</si>
  <si>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</si>
  <si>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</si>
  <si>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</si>
  <si>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</si>
  <si>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</si>
  <si>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</si>
  <si>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</si>
  <si>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</si>
  <si>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</si>
  <si>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</si>
  <si>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</si>
  <si>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</si>
  <si>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</si>
  <si>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</si>
  <si>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</si>
  <si>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</si>
  <si>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</si>
  <si>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</si>
  <si>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</si>
  <si>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</si>
  <si>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</si>
  <si>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</si>
  <si>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</si>
  <si>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</si>
  <si>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</si>
  <si>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</si>
  <si>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</si>
  <si>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</si>
  <si>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</si>
  <si>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</si>
  <si>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</si>
  <si>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</si>
  <si>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</si>
  <si>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</si>
  <si>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</si>
  <si>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</si>
  <si>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</si>
  <si>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</si>
  <si>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</si>
  <si>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</si>
  <si>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</si>
  <si>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</si>
  <si>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</si>
  <si>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</si>
  <si>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</si>
  <si>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</si>
  <si>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</si>
  <si>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</si>
  <si>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</si>
  <si>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</si>
  <si>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</si>
  <si>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</si>
  <si>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</si>
  <si>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</si>
  <si>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</si>
  <si>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</si>
  <si>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</si>
  <si>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</si>
  <si>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</si>
  <si>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</si>
  <si>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</si>
  <si>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</si>
  <si>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</si>
  <si>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</si>
  <si>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</si>
  <si>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</si>
  <si>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</si>
  <si>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</si>
  <si>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</si>
  <si>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</si>
  <si>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</si>
  <si>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</si>
  <si>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</si>
  <si>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</si>
  <si>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</si>
  <si>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</si>
  <si>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</si>
  <si>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</si>
  <si>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</si>
  <si>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</si>
  <si>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</si>
  <si>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</si>
  <si>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</si>
  <si>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</si>
  <si>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</si>
  <si>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</si>
  <si>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</si>
  <si>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</si>
  <si>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</si>
  <si>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</si>
  <si>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</si>
  <si>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</si>
  <si>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</si>
  <si>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</si>
  <si>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</si>
  <si>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</si>
  <si>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</si>
  <si>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</si>
  <si>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</si>
  <si>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</si>
  <si>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</si>
  <si>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</si>
  <si>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</si>
  <si>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</si>
  <si>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</si>
  <si>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</si>
  <si>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</si>
  <si>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</si>
  <si>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</si>
  <si>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</si>
  <si>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</si>
  <si>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</si>
  <si>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</si>
  <si>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</si>
  <si>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</si>
  <si>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</si>
  <si>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</si>
  <si>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</si>
  <si>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</si>
  <si>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</si>
  <si>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</si>
  <si>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</si>
  <si>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</si>
  <si>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</si>
  <si>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</si>
  <si>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</si>
  <si>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</si>
  <si>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</si>
  <si>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</si>
  <si>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</si>
  <si>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</si>
  <si>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</si>
  <si>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</si>
  <si>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</si>
  <si>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</si>
  <si>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</si>
  <si>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</si>
  <si>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</si>
  <si>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</si>
  <si>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</si>
  <si>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</si>
  <si>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</si>
  <si>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</si>
  <si>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</si>
  <si>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</si>
  <si>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</si>
  <si>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</si>
  <si>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</si>
  <si>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</si>
  <si>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</si>
  <si>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</si>
  <si>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</si>
  <si>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</si>
  <si>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</si>
  <si>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</si>
  <si>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</si>
  <si>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</si>
  <si>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</si>
  <si>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</si>
  <si>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</si>
  <si>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</si>
  <si>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</si>
  <si>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</si>
  <si>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</si>
  <si>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</si>
  <si>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</si>
  <si>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</si>
  <si>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</si>
  <si>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</si>
  <si>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</si>
  <si>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</si>
  <si>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</si>
  <si>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</si>
  <si>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</si>
  <si>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</si>
  <si>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</si>
  <si>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</si>
  <si>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</si>
  <si>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</si>
  <si>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</si>
  <si>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</si>
  <si>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</si>
  <si>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</si>
  <si>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</si>
  <si>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</si>
  <si>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</si>
  <si>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</si>
  <si>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</si>
  <si>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</si>
  <si>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</si>
  <si>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</si>
  <si>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</si>
  <si>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</si>
  <si>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</si>
  <si>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</si>
  <si>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</si>
  <si>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</si>
  <si>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</si>
  <si>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</si>
  <si>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</si>
  <si>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</si>
  <si>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</si>
  <si>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</si>
  <si>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</si>
  <si>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</si>
  <si>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</si>
  <si>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</si>
  <si>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</si>
  <si>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</si>
  <si>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</si>
  <si>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</si>
  <si>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</si>
  <si>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</si>
  <si>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</si>
  <si>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</si>
  <si>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</si>
  <si>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</si>
  <si>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</si>
  <si>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</si>
  <si>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</si>
  <si>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</si>
  <si>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</si>
  <si>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</si>
  <si>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</si>
  <si>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</si>
  <si>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</si>
  <si>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</si>
  <si>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</si>
  <si>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</si>
  <si>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</si>
  <si>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</si>
  <si>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</si>
  <si>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</si>
  <si>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</si>
  <si>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</si>
  <si>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</si>
  <si>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</si>
  <si>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</si>
  <si>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</si>
  <si>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</si>
  <si>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</si>
  <si>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</si>
  <si>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</si>
  <si>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</si>
  <si>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</si>
  <si>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</si>
  <si>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</si>
  <si>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</si>
  <si>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</si>
  <si>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</si>
  <si>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</si>
  <si>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</si>
  <si>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</si>
  <si>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</si>
  <si>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</si>
  <si>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</si>
  <si>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</si>
  <si>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</si>
  <si>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</si>
  <si>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</si>
  <si>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</si>
  <si>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</si>
  <si>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</si>
  <si>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</si>
  <si>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</si>
  <si>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</si>
  <si>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</si>
  <si>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</si>
  <si>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</si>
  <si>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</si>
  <si>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</si>
  <si>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</si>
  <si>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</si>
  <si>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</si>
  <si>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</si>
  <si>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</si>
  <si>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</si>
  <si>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</si>
  <si>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</si>
  <si>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</si>
  <si>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</si>
  <si>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</si>
  <si>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</si>
  <si>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</si>
  <si>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</si>
  <si>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</si>
  <si>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</si>
  <si>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</si>
  <si>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</si>
  <si>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</si>
  <si>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</si>
  <si>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</si>
  <si>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</si>
  <si>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</si>
  <si>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</si>
  <si>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</si>
  <si>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</si>
  <si>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</si>
  <si>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</si>
  <si>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</si>
  <si>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</si>
  <si>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</si>
  <si>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</si>
  <si>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</si>
  <si>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</si>
  <si>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</si>
  <si>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</si>
  <si>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</si>
  <si>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</si>
  <si>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</si>
  <si>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</si>
  <si>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</si>
  <si>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</si>
  <si>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</si>
  <si>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</si>
  <si>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</si>
  <si>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</si>
  <si>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</si>
  <si>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</si>
  <si>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</si>
  <si>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</si>
  <si>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</si>
  <si>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</si>
  <si>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</si>
  <si>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</si>
  <si>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</si>
  <si>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</si>
  <si>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</si>
  <si>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</si>
  <si>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</si>
  <si>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</si>
  <si>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</si>
  <si>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</si>
  <si>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</si>
  <si>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</si>
  <si>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</si>
  <si>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</si>
  <si>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</si>
  <si>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</si>
  <si>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</si>
  <si>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</si>
  <si>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</si>
  <si>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</si>
  <si>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</si>
  <si>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</si>
  <si>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</si>
  <si>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</si>
  <si>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</si>
  <si>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</si>
  <si>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</si>
  <si>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</si>
  <si>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</si>
  <si>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</si>
  <si>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</si>
  <si>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</si>
  <si>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</si>
  <si>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</si>
  <si>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</si>
  <si>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</si>
  <si>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</si>
  <si>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</si>
  <si>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</si>
  <si>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</si>
  <si>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</si>
  <si>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</si>
  <si>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</si>
  <si>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</si>
  <si>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</si>
  <si>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</si>
  <si>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</si>
  <si>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</si>
  <si>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</si>
  <si>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</si>
  <si>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</si>
  <si>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</si>
  <si>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</si>
  <si>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</si>
  <si>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</si>
  <si>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</si>
  <si>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</si>
  <si>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</si>
  <si>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</si>
  <si>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</si>
  <si>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</si>
  <si>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</si>
  <si>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</si>
  <si>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</si>
  <si>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</si>
  <si>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</si>
  <si>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</si>
  <si>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</si>
  <si>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</si>
  <si>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</si>
  <si>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</si>
  <si>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</si>
  <si>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</si>
  <si>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</si>
  <si>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</si>
  <si>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</si>
  <si>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</si>
  <si>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</si>
  <si>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</si>
  <si>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</si>
  <si>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</si>
  <si>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</si>
  <si>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</si>
  <si>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</si>
  <si>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</si>
  <si>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</si>
  <si>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</si>
  <si>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</si>
  <si>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</si>
  <si>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</si>
  <si>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</si>
  <si>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</si>
  <si>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</si>
  <si>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</si>
  <si>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</si>
  <si>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</si>
  <si>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</si>
  <si>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</si>
  <si>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</si>
  <si>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</si>
  <si>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</si>
  <si>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</si>
  <si>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</si>
  <si>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</si>
  <si>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</si>
  <si>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</si>
  <si>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</si>
  <si>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</si>
  <si>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</si>
  <si>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</si>
  <si>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</si>
  <si>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</si>
  <si>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</si>
  <si>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</si>
  <si>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</si>
  <si>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</si>
  <si>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</si>
  <si>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</si>
  <si>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</si>
  <si>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</si>
  <si>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</si>
  <si>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</si>
  <si>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</si>
  <si>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</si>
  <si>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</si>
  <si>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</si>
  <si>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</si>
  <si>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</si>
  <si>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</si>
  <si>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</si>
  <si>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</si>
  <si>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</si>
  <si>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</si>
  <si>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</si>
  <si>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</si>
  <si>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</si>
  <si>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</si>
  <si>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</si>
  <si>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</si>
  <si>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</si>
  <si>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</si>
  <si>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</si>
  <si>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</si>
  <si>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</si>
  <si>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</si>
  <si>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</si>
  <si>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</si>
  <si>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</si>
  <si>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</si>
  <si>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</si>
  <si>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</si>
  <si>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</si>
  <si>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</si>
  <si>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</si>
  <si>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</si>
  <si>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</si>
  <si>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</si>
  <si>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</si>
  <si>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</si>
  <si>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</si>
  <si>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</si>
  <si>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</si>
  <si>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</si>
  <si>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</si>
  <si>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</si>
  <si>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</si>
  <si>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</si>
  <si>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</si>
  <si>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</si>
  <si>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</si>
  <si>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</si>
  <si>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</si>
  <si>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</si>
  <si>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</si>
  <si>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</si>
  <si>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</si>
  <si>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</si>
  <si>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</si>
  <si>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</si>
  <si>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</si>
  <si>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</si>
  <si>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</si>
  <si>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</si>
  <si>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</si>
  <si>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</si>
  <si>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</si>
  <si>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</si>
  <si>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</si>
  <si>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</si>
  <si>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</si>
  <si>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</si>
  <si>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</si>
  <si>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</si>
  <si>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</si>
  <si>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</si>
  <si>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</si>
  <si>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</si>
  <si>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</si>
  <si>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</si>
  <si>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</si>
  <si>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</si>
  <si>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</si>
  <si>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</si>
  <si>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</si>
  <si>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</si>
  <si>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</si>
  <si>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</si>
  <si>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</si>
  <si>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</si>
  <si>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</si>
  <si>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</si>
  <si>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</si>
  <si>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</si>
  <si>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</si>
  <si>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</si>
  <si>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</si>
  <si>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</si>
  <si>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</si>
  <si>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</si>
  <si>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</si>
  <si>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</si>
  <si>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</si>
  <si>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</si>
  <si>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</si>
  <si>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</si>
  <si>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</si>
  <si>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</si>
  <si>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</si>
  <si>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</si>
  <si>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</si>
  <si>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</si>
  <si>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</si>
  <si>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</si>
  <si>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</si>
  <si>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</si>
  <si>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</si>
  <si>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</si>
  <si>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</si>
  <si>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</si>
  <si>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</si>
  <si>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</si>
  <si>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</si>
  <si>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</si>
  <si>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</si>
  <si>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</si>
  <si>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</si>
  <si>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</si>
  <si>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</si>
  <si>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</si>
  <si>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</si>
  <si>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</si>
  <si>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</si>
  <si>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</si>
  <si>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</si>
  <si>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</si>
  <si>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</si>
  <si>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</si>
  <si>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</si>
  <si>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</si>
  <si>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</si>
  <si>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</si>
  <si>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</si>
  <si>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</si>
  <si>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</si>
  <si>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</si>
  <si>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</si>
  <si>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</si>
  <si>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</si>
  <si>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</si>
  <si>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</si>
  <si>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</si>
  <si>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</si>
  <si>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</si>
  <si>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</si>
  <si>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</si>
  <si>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</si>
  <si>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</si>
  <si>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</si>
  <si>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</si>
  <si>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</si>
  <si>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</si>
  <si>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</si>
  <si>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</si>
  <si>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</si>
  <si>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</si>
  <si>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</si>
  <si>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</si>
  <si>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</si>
  <si>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</si>
  <si>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</si>
  <si>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</si>
  <si>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</si>
  <si>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</si>
  <si>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</si>
  <si>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</si>
  <si>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</si>
  <si>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</si>
  <si>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</si>
  <si>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</si>
  <si>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</si>
  <si>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</si>
  <si>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</si>
  <si>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</si>
  <si>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</si>
  <si>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</si>
  <si>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</si>
  <si>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</si>
  <si>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</si>
  <si>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</si>
  <si>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</si>
  <si>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</si>
  <si>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</si>
  <si>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</si>
  <si>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</si>
  <si>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</si>
  <si>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</si>
  <si>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</si>
  <si>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</si>
  <si>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</si>
  <si>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</si>
  <si>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</si>
  <si>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</si>
  <si>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</si>
  <si>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</si>
  <si>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</si>
  <si>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</si>
  <si>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</si>
  <si>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</si>
  <si>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</si>
  <si>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</si>
  <si>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</si>
  <si>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</si>
  <si>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</si>
  <si>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</si>
  <si>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</si>
  <si>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</si>
  <si>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</si>
  <si>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</si>
  <si>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</si>
  <si>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</si>
  <si>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</si>
  <si>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</si>
  <si>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</si>
  <si>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</si>
  <si>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</si>
  <si>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</si>
  <si>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</si>
  <si>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</si>
  <si>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</si>
  <si>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</si>
  <si>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</si>
  <si>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</si>
  <si>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</si>
  <si>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</si>
  <si>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</si>
  <si>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</si>
  <si>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</si>
  <si>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</si>
  <si>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</si>
  <si>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</si>
  <si>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</si>
  <si>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</si>
  <si>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</si>
  <si>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</si>
  <si>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</si>
  <si>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</si>
  <si>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</si>
  <si>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</si>
  <si>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</si>
  <si>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</si>
  <si>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</si>
  <si>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</si>
  <si>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</si>
  <si>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</si>
  <si>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</si>
  <si>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</si>
  <si>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</si>
  <si>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</si>
  <si>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</si>
  <si>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</si>
  <si>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</si>
  <si>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</si>
  <si>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</si>
  <si>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</si>
  <si>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</si>
  <si>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</si>
  <si>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</si>
  <si>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</si>
  <si>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</si>
  <si>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</si>
  <si>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</si>
  <si>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</si>
  <si>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</si>
  <si>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</si>
  <si>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</si>
  <si>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</si>
  <si>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</si>
  <si>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</si>
  <si>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</si>
  <si>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</si>
  <si>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</si>
  <si>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</si>
  <si>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</si>
  <si>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</si>
  <si>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</si>
  <si>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</si>
  <si>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</si>
  <si>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</si>
  <si>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</si>
  <si>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</si>
  <si>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</si>
  <si>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</si>
  <si>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</si>
  <si>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</si>
  <si>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</si>
  <si>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</si>
  <si>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</si>
  <si>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</si>
  <si>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</si>
  <si>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</si>
  <si>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</si>
  <si>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</si>
  <si>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</si>
  <si>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</si>
  <si>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</si>
  <si>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</si>
  <si>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</si>
  <si>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</si>
  <si>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</si>
  <si>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</si>
  <si>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</si>
  <si>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</si>
  <si>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</si>
  <si>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</si>
  <si>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</si>
  <si>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</si>
  <si>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</si>
  <si>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</si>
  <si>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</si>
  <si>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</si>
  <si>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</si>
  <si>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</si>
  <si>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</si>
  <si>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</si>
  <si>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</si>
  <si>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</si>
  <si>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</si>
  <si>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</si>
  <si>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</si>
  <si>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</si>
  <si>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</si>
  <si>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</si>
  <si>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</si>
  <si>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</si>
  <si>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</si>
  <si>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</si>
  <si>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</si>
  <si>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</si>
  <si>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</si>
  <si>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</si>
  <si>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</si>
  <si>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</si>
  <si>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</si>
  <si>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</si>
  <si>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</si>
  <si>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</si>
  <si>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</si>
  <si>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</si>
  <si>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</si>
  <si>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</si>
  <si>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</si>
  <si>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</si>
  <si>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</si>
  <si>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</si>
  <si>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</si>
  <si>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</si>
  <si>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</si>
  <si>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</si>
  <si>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</si>
  <si>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</si>
  <si>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</si>
  <si>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</si>
  <si>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</si>
  <si>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</si>
  <si>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</si>
  <si>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</si>
  <si>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</si>
  <si>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</si>
  <si>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</si>
  <si>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</si>
  <si>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</si>
  <si>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</si>
  <si>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</si>
  <si>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</si>
  <si>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</si>
  <si>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</si>
  <si>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</si>
  <si>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</si>
  <si>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</si>
  <si>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</si>
  <si>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</si>
  <si>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</si>
  <si>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</si>
  <si>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</si>
  <si>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</si>
  <si>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</si>
  <si>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</si>
  <si>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</si>
  <si>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</si>
  <si>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</si>
  <si>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</si>
  <si>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</si>
  <si>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</si>
  <si>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</si>
  <si>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</si>
  <si>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</si>
  <si>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</si>
  <si>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</si>
  <si>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</si>
  <si>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</si>
  <si>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</si>
  <si>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</si>
  <si>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</si>
  <si>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</si>
  <si>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</si>
  <si>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</si>
  <si>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</si>
  <si>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</si>
  <si>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</si>
  <si>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</si>
  <si>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</si>
  <si>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</si>
  <si>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</si>
  <si>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</si>
  <si>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</si>
  <si>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</si>
  <si>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</si>
  <si>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</si>
  <si>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</si>
  <si>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</si>
  <si>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</si>
  <si>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</si>
  <si>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</si>
  <si>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</si>
  <si>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</si>
  <si>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</si>
  <si>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</si>
  <si>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</si>
  <si>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</si>
  <si>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</si>
  <si>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</si>
  <si>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</si>
  <si>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</si>
  <si>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</si>
  <si>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</si>
  <si>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</si>
  <si>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</si>
  <si>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</si>
  <si>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</si>
  <si>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</si>
  <si>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</si>
  <si>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</si>
  <si>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</si>
  <si>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</si>
  <si>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</si>
  <si>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</si>
  <si>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</si>
  <si>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</si>
  <si>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</si>
  <si>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</si>
  <si>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</si>
  <si>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</si>
  <si>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</si>
  <si>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</si>
  <si>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</si>
  <si>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</si>
  <si>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</si>
  <si>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</si>
  <si>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</si>
  <si>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</si>
  <si>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</si>
  <si>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</si>
  <si>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</si>
  <si>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</si>
  <si>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</si>
  <si>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</si>
  <si>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</si>
  <si>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</si>
  <si>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</si>
  <si>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</si>
  <si>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</si>
  <si>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</si>
  <si>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</si>
  <si>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</si>
  <si>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</si>
  <si>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</si>
  <si>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</si>
  <si>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</si>
  <si>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</si>
  <si>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</si>
  <si>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</si>
  <si>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</si>
  <si>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</si>
  <si>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</si>
  <si>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</si>
  <si>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</si>
  <si>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</si>
  <si>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</si>
  <si>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</si>
  <si>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</si>
  <si>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</si>
  <si>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</si>
  <si>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</si>
  <si>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</si>
  <si>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</si>
  <si>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</si>
  <si>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</si>
  <si>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</si>
  <si>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</si>
  <si>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</si>
  <si>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</si>
  <si>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</si>
  <si>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</si>
  <si>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</si>
  <si>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</si>
  <si>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</si>
  <si>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</si>
  <si>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</si>
  <si>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</si>
  <si>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</si>
  <si>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</si>
  <si>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</si>
  <si>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</si>
  <si>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</si>
  <si>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</si>
  <si>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</si>
  <si>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</si>
  <si>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</si>
  <si>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</si>
  <si>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</si>
  <si>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</si>
  <si>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</si>
  <si>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</si>
  <si>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</si>
  <si>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</si>
  <si>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</si>
  <si>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</si>
  <si>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</si>
  <si>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</si>
  <si>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</si>
  <si>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</si>
  <si>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</si>
  <si>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</si>
  <si>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</si>
  <si>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</si>
  <si>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</si>
  <si>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</si>
  <si>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</si>
  <si>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</si>
  <si>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</si>
  <si>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</si>
  <si>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</si>
  <si>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</si>
  <si>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</si>
  <si>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</si>
  <si>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</si>
  <si>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</si>
  <si>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</si>
  <si>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</si>
  <si>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</si>
  <si>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</si>
  <si>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</si>
  <si>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</si>
  <si>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</si>
  <si>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</si>
  <si>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</si>
  <si>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</si>
  <si>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</si>
  <si>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</si>
  <si>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</si>
  <si>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</si>
  <si>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</si>
  <si>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</si>
  <si>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</si>
  <si>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</si>
  <si>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</si>
  <si>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</si>
  <si>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</si>
  <si>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</si>
  <si>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</si>
  <si>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</si>
  <si>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</si>
  <si>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</si>
  <si>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</si>
  <si>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</si>
  <si>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</si>
  <si>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</si>
  <si>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</si>
  <si>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</si>
  <si>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</si>
  <si>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</si>
  <si>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</si>
  <si>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</si>
  <si>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</si>
  <si>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</si>
  <si>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</si>
  <si>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</si>
  <si>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</si>
  <si>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</si>
  <si>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</si>
  <si>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</si>
  <si>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</si>
  <si>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</si>
  <si>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</si>
  <si>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</si>
  <si>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</si>
  <si>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</si>
  <si>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</si>
  <si>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</si>
  <si>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</si>
  <si>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</si>
  <si>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</si>
  <si>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</si>
  <si>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</si>
  <si>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</si>
  <si>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</si>
  <si>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</si>
  <si>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</si>
  <si>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</si>
  <si>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</si>
  <si>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</si>
  <si>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</si>
  <si>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</si>
  <si>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</si>
  <si>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</si>
  <si>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</si>
  <si>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</si>
  <si>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</si>
  <si>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</si>
  <si>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</si>
  <si>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</si>
  <si>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</si>
  <si>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</si>
  <si>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</si>
  <si>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</si>
  <si>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</si>
  <si>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</si>
  <si>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</si>
  <si>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</si>
  <si>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</si>
  <si>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</si>
  <si>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</si>
  <si>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</si>
  <si>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</si>
  <si>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</si>
  <si>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</si>
  <si>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</si>
  <si>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</si>
  <si>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</si>
  <si>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</si>
  <si>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</si>
  <si>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</si>
  <si>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</si>
  <si>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</si>
  <si>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</si>
  <si>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</si>
  <si>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</si>
  <si>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</si>
  <si>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</si>
  <si>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</si>
  <si>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</si>
  <si>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</si>
  <si>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</si>
  <si>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</si>
  <si>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</si>
  <si>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</si>
  <si>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</si>
  <si>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</si>
  <si>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</si>
  <si>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</si>
  <si>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</si>
  <si>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</si>
  <si>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</si>
  <si>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</si>
  <si>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</si>
  <si>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</si>
  <si>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</si>
  <si>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</si>
  <si>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</si>
  <si>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</si>
  <si>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</si>
  <si>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</si>
  <si>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</si>
  <si>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</si>
  <si>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</si>
  <si>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</si>
  <si>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</si>
  <si>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</si>
  <si>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</si>
  <si>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</si>
  <si>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</si>
  <si>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</si>
  <si>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</si>
  <si>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</si>
  <si>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</si>
  <si>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</si>
  <si>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</si>
  <si>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</si>
  <si>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</si>
  <si>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</si>
  <si>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</si>
  <si>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</si>
  <si>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</si>
  <si>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</si>
  <si>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</si>
  <si>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</si>
  <si>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</si>
  <si>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</si>
  <si>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</si>
  <si>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</si>
  <si>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</si>
  <si>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</si>
  <si>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</si>
  <si>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</si>
  <si>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</si>
  <si>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</si>
  <si>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</si>
  <si>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</si>
  <si>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</si>
  <si>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</si>
  <si>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</si>
  <si>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</si>
  <si>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</si>
  <si>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</si>
  <si>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</si>
  <si>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</si>
  <si>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</si>
  <si>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</si>
  <si>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</si>
  <si>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</si>
  <si>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</si>
  <si>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</si>
  <si>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</si>
  <si>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</si>
  <si>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</si>
  <si>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</si>
  <si>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</si>
  <si>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</si>
  <si>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</si>
  <si>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</si>
  <si>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</si>
  <si>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</si>
  <si>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</si>
  <si>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</si>
  <si>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</si>
  <si>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</si>
  <si>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</si>
  <si>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</si>
  <si>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</si>
  <si>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</si>
  <si>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</si>
  <si>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</si>
  <si>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</si>
  <si>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</si>
  <si>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</si>
  <si>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</si>
  <si>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</si>
  <si>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</si>
  <si>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</si>
  <si>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</si>
  <si>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</si>
  <si>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</si>
  <si>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</si>
  <si>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</si>
  <si>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</si>
  <si>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</si>
  <si>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</si>
  <si>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</si>
  <si>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</si>
  <si>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</si>
  <si>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</si>
  <si>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</si>
  <si>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</si>
  <si>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</si>
  <si>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</si>
  <si>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</si>
  <si>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</si>
  <si>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</si>
  <si>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</si>
  <si>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</si>
  <si>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</si>
  <si>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</si>
  <si>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</si>
  <si>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</si>
  <si>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</si>
  <si>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</si>
  <si>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</si>
  <si>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</si>
  <si>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</si>
  <si>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</si>
  <si>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</si>
  <si>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</si>
  <si>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</si>
  <si>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</si>
  <si>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</si>
  <si>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</si>
  <si>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</si>
  <si>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</si>
  <si>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</si>
  <si>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</si>
  <si>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</si>
  <si>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</si>
  <si>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</si>
  <si>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</si>
  <si>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</si>
  <si>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</si>
  <si>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</si>
  <si>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</si>
  <si>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</si>
  <si>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</si>
  <si>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</si>
  <si>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</si>
  <si>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</si>
  <si>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</si>
  <si>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</si>
  <si>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</si>
  <si>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</si>
  <si>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</si>
  <si>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</si>
  <si>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</si>
  <si>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</si>
  <si>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</si>
  <si>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</si>
  <si>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</si>
  <si>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</si>
  <si>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</si>
  <si>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</si>
  <si>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</si>
  <si>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</si>
  <si>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</si>
  <si>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</si>
  <si>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</si>
  <si>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</si>
  <si>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</si>
  <si>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</si>
  <si>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</si>
  <si>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</si>
  <si>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</si>
  <si>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</si>
  <si>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</si>
  <si>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</si>
  <si>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</si>
  <si>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</si>
  <si>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</si>
  <si>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</si>
  <si>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</si>
  <si>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</si>
  <si>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</si>
  <si>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</si>
  <si>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</si>
  <si>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</si>
  <si>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</si>
  <si>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</si>
  <si>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</si>
  <si>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</si>
  <si>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</si>
  <si>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</si>
  <si>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</si>
  <si>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</si>
  <si>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</si>
  <si>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</si>
  <si>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</si>
  <si>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</si>
  <si>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</si>
  <si>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</si>
  <si>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</si>
  <si>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</si>
  <si>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</si>
  <si>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</si>
  <si>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</si>
  <si>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</si>
  <si>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</si>
  <si>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</si>
  <si>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</si>
  <si>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</si>
  <si>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</si>
  <si>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</si>
  <si>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</si>
  <si>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</si>
  <si>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</si>
  <si>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</si>
  <si>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</si>
  <si>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</si>
  <si>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</si>
  <si>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</si>
  <si>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</si>
  <si>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</si>
  <si>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</si>
  <si>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</si>
  <si>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</si>
  <si>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</si>
  <si>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</si>
  <si>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</si>
  <si>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</si>
  <si>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</si>
  <si>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</si>
  <si>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</si>
  <si>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</si>
  <si>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</si>
  <si>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</si>
  <si>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</si>
  <si>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</si>
  <si>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</si>
  <si>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</si>
  <si>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</si>
  <si>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</si>
  <si>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</si>
  <si>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</si>
  <si>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</si>
  <si>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</si>
  <si>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</si>
  <si>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</si>
  <si>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</si>
  <si>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</si>
  <si>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</si>
  <si>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</si>
  <si>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</si>
  <si>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</si>
  <si>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</si>
  <si>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</si>
  <si>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</si>
  <si>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</si>
  <si>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</si>
  <si>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</si>
  <si>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</si>
  <si>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</si>
  <si>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</si>
  <si>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</si>
  <si>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</si>
  <si>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</si>
  <si>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</si>
  <si>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</si>
  <si>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</si>
  <si>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</si>
  <si>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</si>
  <si>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</si>
  <si>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</si>
  <si>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</si>
  <si>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</si>
  <si>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</si>
  <si>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</si>
  <si>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</si>
  <si>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</si>
  <si>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</si>
  <si>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</si>
  <si>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</si>
  <si>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</si>
  <si>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</si>
  <si>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</si>
  <si>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</si>
  <si>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</si>
  <si>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</si>
  <si>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</si>
  <si>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</si>
  <si>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</si>
  <si>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</si>
  <si>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</si>
  <si>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</si>
  <si>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</si>
  <si>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</si>
  <si>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</si>
  <si>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</si>
  <si>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</si>
  <si>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</si>
  <si>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</si>
  <si>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</si>
  <si>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</si>
  <si>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</si>
  <si>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</si>
  <si>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</si>
  <si>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</si>
  <si>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</si>
  <si>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</si>
  <si>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</si>
  <si>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</si>
  <si>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</si>
  <si>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</si>
  <si>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</si>
  <si>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</si>
  <si>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</si>
  <si>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</si>
  <si>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</si>
  <si>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</si>
  <si>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</si>
  <si>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</si>
  <si>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</si>
  <si>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</si>
  <si>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</si>
  <si>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</si>
  <si>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</si>
  <si>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</si>
  <si>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</si>
  <si>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</si>
  <si>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</si>
  <si>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</si>
  <si>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</si>
  <si>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</si>
  <si>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</si>
  <si>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</si>
  <si>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</si>
  <si>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</si>
  <si>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</si>
  <si>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</si>
  <si>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</si>
  <si>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</si>
  <si>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</si>
  <si>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</si>
  <si>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</si>
  <si>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</si>
  <si>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</si>
  <si>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</si>
  <si>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</si>
  <si>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</si>
  <si>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</si>
  <si>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</si>
  <si>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</si>
  <si>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</si>
  <si>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</si>
  <si>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</si>
  <si>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</si>
  <si>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</si>
  <si>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</si>
  <si>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</si>
  <si>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</si>
  <si>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</si>
  <si>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</si>
  <si>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</si>
  <si>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</si>
  <si>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</si>
  <si>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</si>
  <si>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</si>
  <si>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</si>
  <si>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</si>
  <si>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</si>
  <si>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</si>
  <si>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</si>
  <si>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</si>
  <si>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</si>
  <si>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</si>
  <si>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</si>
  <si>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</si>
  <si>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</si>
  <si>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</si>
  <si>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</si>
  <si>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</si>
  <si>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</si>
  <si>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</si>
  <si>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</si>
  <si>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</si>
  <si>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</si>
  <si>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</si>
  <si>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</si>
  <si>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</si>
  <si>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</si>
  <si>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</si>
  <si>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</si>
  <si>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</si>
  <si>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</si>
  <si>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</si>
  <si>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</si>
  <si>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</si>
  <si>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</si>
  <si>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</si>
  <si>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</si>
  <si>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</si>
  <si>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</si>
  <si>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</si>
  <si>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</si>
  <si>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</si>
  <si>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</si>
  <si>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</si>
  <si>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</si>
  <si>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</si>
  <si>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</si>
  <si>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</si>
  <si>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</si>
  <si>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</si>
  <si>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</si>
  <si>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</si>
  <si>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</si>
  <si>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</si>
  <si>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</si>
  <si>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</si>
  <si>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</si>
  <si>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</si>
  <si>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</si>
  <si>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</si>
  <si>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</si>
  <si>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</si>
  <si>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</si>
  <si>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</si>
  <si>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</si>
  <si>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</si>
  <si>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</si>
  <si>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</si>
  <si>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</si>
  <si>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</si>
  <si>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</si>
  <si>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</si>
  <si>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</si>
  <si>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</si>
  <si>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</si>
  <si>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</si>
  <si>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</si>
  <si>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</si>
  <si>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</si>
  <si>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</si>
  <si>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</si>
  <si>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</si>
  <si>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</si>
  <si>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</si>
  <si>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</si>
  <si>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</si>
  <si>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</si>
  <si>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</si>
  <si>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</si>
  <si>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</si>
  <si>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</si>
  <si>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</si>
  <si>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</si>
  <si>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</si>
  <si>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</si>
  <si>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</si>
  <si>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</si>
  <si>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</si>
  <si>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</si>
  <si>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</si>
  <si>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</si>
  <si>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</si>
  <si>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</si>
  <si>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</si>
  <si>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</si>
  <si>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</si>
  <si>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</si>
  <si>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</si>
  <si>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</si>
  <si>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</si>
  <si>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</si>
  <si>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</si>
  <si>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</si>
  <si>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</si>
  <si>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</si>
  <si>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</si>
  <si>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</si>
  <si>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</si>
  <si>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</si>
  <si>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</si>
  <si>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</si>
  <si>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</si>
  <si>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</si>
  <si>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</si>
  <si>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</si>
  <si>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</si>
  <si>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</si>
  <si>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</si>
  <si>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</si>
  <si>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</si>
  <si>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</si>
  <si>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</si>
  <si>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</si>
  <si>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</si>
  <si>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</si>
  <si>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</si>
  <si>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</si>
  <si>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</si>
  <si>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</si>
  <si>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</si>
  <si>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</si>
  <si>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</si>
  <si>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</si>
  <si>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</si>
  <si>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</si>
  <si>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</si>
  <si>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</si>
  <si>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</si>
  <si>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</si>
  <si>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</si>
  <si>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</si>
  <si>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</si>
  <si>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</si>
  <si>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</si>
  <si>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</si>
  <si>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</si>
  <si>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</si>
  <si>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</si>
  <si>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</si>
  <si>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</si>
  <si>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</si>
  <si>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</si>
  <si>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</si>
  <si>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</si>
  <si>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</si>
  <si>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</si>
  <si>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</si>
  <si>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</si>
  <si>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</si>
  <si>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</si>
  <si>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</si>
  <si>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</si>
  <si>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</si>
  <si>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</si>
  <si>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</si>
  <si>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</si>
  <si>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</si>
  <si>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</si>
  <si>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</si>
  <si>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</si>
  <si>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</si>
  <si>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</si>
  <si>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</si>
  <si>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</si>
  <si>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</si>
  <si>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</si>
  <si>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</si>
  <si>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</si>
  <si>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</si>
  <si>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</si>
  <si>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</si>
  <si>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</si>
  <si>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</si>
  <si>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</si>
  <si>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</si>
  <si>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</si>
  <si>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</si>
  <si>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</si>
  <si>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</si>
  <si>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</si>
  <si>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</si>
  <si>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</si>
  <si>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</si>
  <si>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</si>
  <si>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</si>
  <si>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</si>
  <si>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</si>
  <si>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</si>
  <si>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</si>
  <si>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</si>
  <si>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</si>
  <si>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</si>
  <si>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</si>
  <si>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</si>
  <si>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</si>
  <si>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</si>
  <si>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</si>
  <si>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</si>
  <si>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</si>
  <si>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</si>
  <si>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</si>
  <si>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</si>
  <si>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</si>
  <si>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</si>
  <si>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</si>
  <si>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</si>
  <si>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</si>
  <si>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</si>
  <si>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</si>
  <si>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</si>
  <si>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</si>
  <si>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</si>
  <si>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</si>
  <si>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</si>
  <si>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</si>
  <si>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</si>
  <si>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</si>
  <si>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</si>
  <si>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</si>
  <si>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</si>
  <si>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</si>
  <si>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</si>
  <si>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</si>
  <si>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</si>
  <si>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</si>
  <si>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</si>
  <si>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</si>
  <si>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</si>
  <si>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</si>
  <si>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</si>
  <si>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</si>
  <si>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</si>
  <si>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</si>
  <si>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</si>
  <si>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</si>
  <si>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</si>
  <si>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</si>
  <si>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</si>
  <si>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</si>
  <si>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</si>
  <si>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</si>
  <si>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</si>
  <si>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</si>
  <si>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</si>
  <si>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</si>
  <si>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</si>
  <si>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</si>
  <si>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</si>
  <si>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</si>
  <si>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</si>
  <si>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</si>
  <si>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</si>
  <si>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</si>
  <si>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</si>
  <si>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</si>
  <si>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</si>
  <si>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</si>
  <si>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</si>
  <si>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</si>
  <si>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</si>
  <si>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</si>
  <si>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</si>
  <si>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</si>
  <si>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</si>
  <si>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</si>
  <si>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</si>
  <si>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</si>
  <si>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</si>
  <si>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</si>
  <si>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</si>
  <si>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</si>
  <si>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</si>
  <si>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</si>
  <si>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</si>
  <si>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</si>
  <si>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</si>
  <si>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</si>
  <si>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</si>
  <si>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</si>
  <si>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</si>
  <si>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</si>
  <si>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</si>
  <si>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</si>
  <si>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</si>
  <si>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</si>
  <si>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</si>
  <si>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</si>
  <si>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</si>
  <si>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</si>
  <si>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</si>
  <si>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</si>
  <si>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</si>
  <si>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</si>
  <si>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</si>
  <si>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</si>
  <si>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</si>
  <si>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</si>
  <si>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</si>
  <si>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</si>
  <si>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</si>
  <si>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</si>
  <si>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</si>
  <si>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</si>
  <si>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</si>
  <si>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</si>
  <si>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</si>
  <si>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</si>
  <si>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</si>
  <si>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</si>
  <si>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</si>
  <si>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</si>
  <si>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</si>
  <si>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</si>
  <si>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</si>
  <si>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</si>
  <si>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</si>
  <si>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</si>
  <si>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</si>
  <si>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</si>
  <si>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</si>
  <si>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</si>
  <si>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</si>
  <si>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</si>
  <si>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</si>
  <si>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</si>
  <si>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</si>
  <si>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</si>
  <si>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</si>
  <si>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</si>
  <si>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</si>
  <si>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</si>
  <si>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</si>
  <si>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</si>
  <si>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</si>
  <si>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</si>
  <si>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</si>
  <si>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</si>
  <si>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</si>
  <si>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</si>
  <si>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</si>
  <si>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</si>
  <si>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</si>
  <si>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</si>
  <si>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</si>
  <si>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</si>
  <si>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</si>
  <si>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</si>
  <si>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</si>
  <si>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</si>
  <si>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</si>
  <si>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</si>
  <si>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</si>
  <si>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</si>
  <si>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</si>
  <si>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</si>
  <si>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</si>
  <si>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</si>
  <si>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</si>
  <si>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</si>
  <si>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</si>
  <si>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</si>
  <si>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</si>
  <si>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</si>
  <si>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</si>
  <si>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</si>
  <si>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</si>
  <si>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</si>
  <si>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</si>
  <si>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</si>
  <si>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</si>
  <si>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</si>
  <si>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</si>
  <si>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</si>
  <si>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</si>
  <si>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</si>
  <si>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</si>
  <si>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</si>
  <si>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</si>
  <si>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</si>
  <si>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</si>
  <si>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</si>
  <si>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</si>
  <si>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</si>
  <si>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</si>
  <si>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</si>
  <si>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</si>
  <si>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</si>
  <si>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</si>
  <si>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</si>
  <si>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</si>
  <si>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</si>
  <si>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</si>
  <si>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</si>
  <si>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</si>
  <si>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</si>
  <si>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</si>
  <si>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</si>
  <si>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</si>
  <si>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</si>
  <si>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</si>
  <si>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</si>
  <si>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</si>
  <si>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</si>
  <si>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</si>
  <si>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</si>
  <si>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</si>
  <si>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</si>
  <si>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</si>
  <si>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</si>
  <si>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</si>
  <si>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</si>
  <si>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</si>
  <si>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</si>
  <si>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</si>
  <si>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</si>
  <si>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</si>
  <si>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</si>
  <si>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</si>
  <si>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</si>
  <si>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</si>
  <si>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</si>
  <si>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</si>
  <si>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</si>
  <si>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</si>
  <si>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</si>
  <si>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</si>
  <si>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</si>
  <si>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</si>
  <si>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</si>
  <si>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</si>
  <si>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</si>
  <si>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</si>
  <si>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</si>
  <si>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</si>
  <si>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</si>
  <si>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</si>
  <si>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</si>
  <si>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</si>
  <si>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</si>
  <si>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</si>
  <si>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</si>
  <si>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</si>
  <si>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</si>
  <si>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</si>
  <si>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</si>
  <si>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</si>
  <si>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</si>
  <si>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</si>
  <si>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</si>
  <si>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</si>
  <si>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</si>
  <si>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</si>
  <si>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</si>
  <si>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</si>
  <si>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</si>
  <si>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</si>
  <si>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</si>
  <si>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</si>
  <si>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</si>
  <si>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</si>
  <si>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</si>
  <si>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</si>
  <si>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</si>
  <si>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</si>
  <si>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</si>
  <si>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</si>
  <si>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</si>
  <si>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</si>
  <si>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</si>
  <si>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</si>
  <si>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</si>
  <si>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</si>
  <si>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</si>
  <si>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</si>
  <si>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</si>
  <si>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</si>
  <si>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</si>
  <si>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</si>
  <si>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</si>
  <si>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</si>
  <si>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</si>
  <si>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</si>
  <si>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</si>
  <si>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</si>
  <si>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</si>
  <si>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</si>
  <si>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</si>
  <si>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</si>
  <si>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</si>
  <si>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</si>
  <si>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</si>
  <si>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</si>
  <si>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</si>
  <si>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</si>
  <si>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</si>
  <si>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</si>
  <si>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</si>
  <si>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</si>
  <si>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</si>
  <si>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</si>
  <si>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</si>
  <si>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</si>
  <si>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</si>
  <si>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</si>
  <si>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</si>
  <si>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</si>
  <si>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</si>
  <si>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</si>
  <si>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</si>
  <si>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</si>
  <si>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</si>
  <si>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</si>
  <si>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</si>
  <si>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</si>
  <si>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</si>
  <si>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</si>
  <si>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</si>
  <si>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</si>
  <si>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</si>
  <si>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</si>
  <si>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</si>
  <si>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</si>
  <si>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</si>
  <si>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</si>
  <si>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</si>
  <si>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</si>
  <si>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</si>
  <si>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</si>
  <si>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</si>
  <si>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</si>
  <si>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</si>
  <si>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</si>
  <si>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</si>
  <si>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</si>
  <si>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</si>
  <si>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</si>
  <si>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</si>
  <si>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</si>
  <si>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</si>
  <si>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</si>
  <si>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</si>
  <si>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</si>
  <si>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</si>
  <si>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</si>
  <si>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</si>
  <si>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</si>
  <si>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</si>
  <si>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</si>
  <si>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</si>
  <si>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</si>
  <si>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</si>
  <si>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</si>
  <si>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</si>
  <si>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</si>
  <si>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</si>
  <si>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</si>
  <si>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</si>
  <si>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</si>
  <si>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</si>
  <si>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</si>
  <si>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</si>
  <si>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</si>
  <si>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</si>
  <si>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</si>
  <si>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</si>
  <si>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</si>
  <si>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</si>
  <si>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</si>
  <si>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</si>
  <si>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</si>
  <si>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</si>
  <si>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</si>
  <si>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</si>
  <si>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</si>
  <si>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</si>
  <si>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</si>
  <si>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</si>
  <si>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</si>
  <si>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</si>
  <si>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</si>
  <si>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</si>
  <si>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</si>
  <si>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</si>
  <si>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</si>
  <si>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</si>
  <si>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</si>
  <si>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</si>
  <si>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</si>
  <si>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</si>
  <si>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</si>
  <si>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</si>
  <si>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</si>
  <si>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</si>
  <si>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</si>
  <si>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</si>
  <si>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</si>
  <si>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</si>
  <si>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</si>
  <si>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</si>
  <si>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</si>
  <si>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</si>
  <si>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</si>
  <si>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</si>
  <si>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</si>
  <si>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</si>
  <si>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</si>
  <si>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</si>
  <si>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</si>
  <si>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</si>
  <si>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</si>
  <si>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</si>
  <si>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</si>
  <si>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</si>
  <si>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</si>
  <si>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</si>
  <si>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</si>
  <si>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</si>
  <si>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</si>
  <si>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</si>
  <si>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</si>
  <si>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</si>
  <si>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</si>
  <si>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</si>
  <si>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</si>
  <si>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</si>
  <si>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</si>
  <si>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</si>
  <si>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</si>
  <si>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</si>
  <si>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</si>
  <si>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</si>
  <si>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</si>
  <si>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</si>
  <si>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</si>
  <si>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</si>
  <si>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</si>
  <si>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</si>
  <si>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</si>
  <si>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</si>
  <si>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</si>
  <si>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</si>
  <si>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</si>
  <si>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</si>
  <si>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</si>
  <si>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</si>
  <si>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</si>
  <si>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</si>
  <si>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</si>
  <si>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</si>
  <si>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</si>
  <si>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</si>
  <si>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</si>
  <si>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</si>
  <si>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</si>
  <si>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</si>
  <si>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</si>
  <si>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</si>
  <si>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</si>
  <si>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</si>
  <si>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</si>
  <si>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</si>
  <si>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</si>
  <si>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</si>
  <si>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</si>
  <si>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</si>
  <si>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</si>
  <si>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</si>
  <si>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</si>
  <si>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</si>
  <si>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</si>
  <si>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</si>
  <si>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</si>
  <si>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</si>
  <si>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</si>
  <si>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</si>
  <si>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</si>
  <si>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</si>
  <si>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</si>
  <si>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</si>
  <si>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</si>
  <si>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</si>
  <si>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</si>
  <si>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</si>
  <si>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</si>
  <si>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</si>
  <si>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</si>
  <si>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</si>
  <si>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</si>
  <si>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</si>
  <si>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</si>
  <si>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</si>
  <si>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</si>
  <si>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</si>
  <si>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</si>
  <si>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</si>
  <si>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</si>
  <si>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</si>
  <si>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</si>
  <si>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</si>
  <si>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</si>
  <si>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</si>
  <si>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</si>
  <si>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</si>
  <si>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</si>
  <si>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</si>
  <si>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</si>
  <si>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</si>
  <si>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</si>
  <si>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</si>
  <si>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</si>
  <si>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</si>
  <si>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</si>
  <si>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</si>
  <si>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</si>
  <si>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</si>
  <si>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</si>
  <si>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</si>
  <si>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</si>
  <si>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</si>
  <si>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</si>
  <si>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</si>
  <si>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</si>
  <si>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</si>
  <si>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</si>
  <si>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</si>
  <si>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</si>
  <si>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</si>
  <si>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</si>
  <si>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</si>
  <si>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</si>
  <si>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</si>
  <si>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</si>
  <si>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</si>
  <si>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</si>
  <si>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</si>
  <si>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</si>
  <si>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</si>
  <si>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</si>
  <si>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</si>
  <si>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</si>
  <si>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</si>
  <si>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</si>
  <si>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</si>
  <si>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</si>
  <si>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</si>
  <si>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</si>
  <si>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</si>
  <si>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</si>
  <si>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</si>
  <si>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</si>
  <si>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</si>
  <si>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</si>
  <si>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</si>
  <si>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</si>
  <si>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</si>
  <si>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</si>
  <si>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</si>
  <si>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</si>
  <si>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</si>
  <si>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</si>
  <si>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</si>
  <si>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</si>
  <si>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</si>
  <si>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</si>
  <si>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</si>
  <si>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</si>
  <si>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</si>
  <si>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</si>
  <si>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</si>
  <si>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</si>
  <si>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</si>
  <si>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</si>
  <si>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</si>
  <si>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</si>
  <si>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</si>
  <si>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</si>
  <si>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</si>
  <si>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</si>
  <si>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</si>
  <si>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</si>
  <si>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</si>
  <si>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</si>
  <si>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</si>
  <si>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</si>
  <si>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</si>
  <si>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</si>
  <si>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</si>
  <si>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</si>
  <si>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</si>
  <si>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</si>
  <si>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</si>
  <si>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</si>
  <si>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</si>
  <si>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</si>
  <si>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</si>
  <si>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</si>
  <si>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</si>
  <si>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</si>
  <si>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</si>
  <si>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</si>
  <si>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</si>
  <si>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</si>
  <si>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</si>
  <si>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</si>
  <si>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</si>
  <si>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</si>
  <si>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</si>
  <si>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</si>
  <si>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</si>
  <si>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</si>
  <si>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</si>
  <si>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</si>
  <si>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</si>
  <si>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</si>
  <si>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</si>
  <si>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</si>
  <si>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</si>
  <si>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</si>
  <si>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</si>
  <si>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</si>
  <si>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</si>
  <si>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</si>
  <si>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</si>
  <si>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</si>
  <si>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</si>
  <si>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</si>
  <si>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</si>
  <si>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</si>
  <si>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</si>
  <si>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</si>
  <si>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</si>
  <si>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</si>
  <si>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</si>
  <si>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</si>
  <si>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</si>
  <si>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</si>
  <si>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</si>
  <si>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</si>
  <si>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</si>
  <si>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</si>
  <si>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</si>
  <si>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</si>
  <si>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</si>
  <si>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</si>
  <si>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</si>
  <si>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</si>
  <si>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</si>
  <si>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</si>
  <si>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</si>
  <si>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</si>
  <si>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</si>
  <si>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</si>
  <si>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</si>
  <si>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</si>
  <si>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</si>
  <si>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</si>
  <si>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</si>
  <si>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</si>
  <si>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</si>
  <si>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</si>
  <si>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</si>
  <si>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</si>
  <si>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</si>
  <si>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</si>
  <si>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</si>
  <si>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</si>
  <si>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</si>
  <si>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</si>
  <si>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</si>
  <si>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</si>
  <si>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</si>
  <si>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</si>
  <si>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</si>
  <si>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</si>
  <si>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</si>
  <si>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</si>
  <si>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</si>
  <si>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</si>
  <si>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</si>
  <si>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</si>
  <si>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</si>
  <si>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</si>
  <si>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</si>
  <si>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</si>
  <si>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</si>
  <si>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</si>
  <si>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</si>
  <si>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</si>
  <si>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</si>
  <si>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</si>
  <si>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</si>
  <si>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</si>
  <si>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</si>
  <si>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</si>
  <si>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</si>
  <si>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</si>
  <si>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</si>
  <si>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</si>
  <si>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</si>
  <si>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</si>
  <si>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</si>
  <si>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</si>
  <si>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</si>
  <si>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</si>
  <si>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</si>
  <si>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</si>
  <si>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</si>
  <si>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</si>
  <si>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</si>
  <si>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</si>
  <si>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</si>
  <si>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</si>
  <si>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</si>
  <si>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</si>
  <si>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</si>
  <si>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</si>
  <si>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</si>
  <si>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</si>
  <si>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</si>
  <si>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</si>
  <si>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</si>
  <si>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</si>
  <si>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</si>
  <si>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</si>
  <si>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</si>
  <si>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</si>
  <si>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</si>
  <si>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</si>
  <si>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</si>
  <si>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</si>
  <si>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</si>
  <si>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</si>
  <si>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</si>
  <si>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</si>
  <si>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</si>
  <si>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</si>
  <si>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</si>
  <si>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</si>
  <si>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</si>
  <si>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</si>
  <si>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</si>
  <si>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</si>
  <si>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</si>
  <si>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</si>
  <si>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</si>
  <si>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</si>
  <si>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</si>
  <si>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</si>
  <si>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</si>
  <si>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</si>
  <si>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</si>
  <si>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</si>
  <si>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</si>
  <si>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</si>
  <si>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</si>
  <si>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</si>
  <si>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</si>
  <si>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</si>
  <si>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</si>
  <si>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</si>
  <si>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</si>
  <si>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</si>
  <si>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</si>
  <si>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</si>
  <si>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</si>
  <si>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</si>
  <si>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</si>
  <si>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</si>
  <si>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</si>
  <si>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</si>
  <si>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</si>
  <si>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</si>
  <si>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</si>
  <si>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</si>
  <si>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</si>
  <si>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</si>
  <si>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</si>
  <si>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</si>
  <si>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</si>
  <si>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</si>
  <si>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</si>
  <si>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</si>
  <si>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</si>
  <si>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</si>
  <si>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</si>
  <si>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</si>
  <si>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</si>
  <si>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</si>
  <si>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</si>
  <si>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</si>
  <si>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</si>
  <si>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</si>
  <si>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</si>
  <si>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</si>
  <si>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</si>
  <si>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</si>
  <si>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</si>
  <si>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</si>
  <si>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</si>
  <si>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</si>
  <si>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</si>
  <si>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</si>
  <si>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</si>
  <si>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</si>
  <si>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</si>
  <si>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</si>
  <si>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</si>
  <si>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</si>
  <si>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</si>
  <si>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</si>
  <si>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</si>
  <si>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</si>
  <si>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</si>
  <si>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</si>
  <si>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</si>
  <si>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</si>
  <si>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</si>
  <si>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</si>
  <si>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</si>
  <si>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</si>
  <si>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</si>
  <si>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</si>
  <si>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</si>
  <si>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</si>
  <si>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</si>
  <si>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</si>
  <si>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</si>
  <si>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</si>
  <si>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</si>
  <si>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</si>
  <si>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</si>
  <si>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</si>
  <si>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</si>
  <si>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</si>
  <si>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</si>
  <si>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</si>
  <si>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</si>
  <si>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</si>
  <si>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</si>
  <si>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</si>
  <si>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</si>
  <si>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</si>
  <si>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</si>
  <si>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</si>
  <si>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</si>
  <si>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</si>
  <si>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</si>
  <si>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</si>
  <si>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</si>
  <si>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</si>
  <si>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</si>
  <si>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</si>
  <si>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</si>
  <si>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</si>
  <si>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</si>
  <si>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</si>
  <si>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</si>
  <si>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</si>
  <si>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</si>
  <si>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</si>
  <si>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</si>
  <si>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</si>
  <si>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</si>
  <si>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</si>
  <si>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</si>
  <si>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</si>
  <si>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</si>
  <si>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</si>
  <si>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</si>
  <si>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</si>
  <si>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</si>
  <si>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</si>
  <si>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</si>
  <si>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</si>
  <si>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</si>
  <si>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</si>
  <si>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</si>
  <si>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</si>
  <si>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</si>
  <si>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</si>
  <si>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</si>
  <si>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</si>
  <si>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</si>
  <si>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</si>
  <si>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</si>
  <si>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</si>
  <si>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</si>
  <si>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</si>
  <si>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</si>
  <si>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</si>
  <si>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</si>
  <si>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</si>
  <si>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</si>
  <si>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</si>
  <si>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</si>
  <si>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</si>
  <si>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</si>
  <si>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</si>
  <si>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</si>
  <si>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</si>
  <si>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</si>
  <si>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</si>
  <si>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</si>
  <si>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</si>
  <si>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</si>
  <si>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</si>
  <si>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</si>
  <si>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</si>
  <si>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</si>
  <si>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</si>
  <si>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</si>
  <si>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</si>
  <si>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</si>
  <si>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</si>
  <si>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</si>
  <si>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</si>
  <si>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</si>
  <si>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</si>
  <si>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</si>
  <si>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</si>
  <si>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</si>
  <si>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</si>
  <si>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</si>
  <si>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</si>
  <si>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</si>
  <si>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</si>
  <si>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</si>
  <si>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</si>
  <si>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</si>
  <si>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</si>
  <si>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</si>
  <si>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</si>
  <si>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</si>
  <si>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</si>
  <si>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</si>
  <si>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</si>
  <si>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</si>
  <si>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</si>
  <si>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</si>
  <si>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</si>
  <si>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</si>
  <si>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</si>
  <si>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</si>
  <si>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</si>
  <si>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</si>
  <si>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</si>
  <si>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</si>
  <si>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</si>
  <si>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</si>
  <si>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</si>
  <si>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</si>
  <si>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</si>
  <si>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</si>
  <si>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</si>
  <si>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</si>
  <si>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</si>
  <si>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</si>
  <si>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</si>
  <si>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</si>
  <si>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</si>
  <si>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</si>
  <si>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</si>
  <si>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</si>
  <si>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</si>
  <si>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</si>
  <si>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</si>
  <si>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</si>
  <si>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</si>
  <si>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</si>
  <si>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</si>
  <si>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</si>
  <si>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</si>
  <si>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</si>
  <si>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</si>
  <si>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</si>
  <si>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</si>
  <si>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</si>
  <si>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</si>
  <si>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</si>
  <si>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</si>
  <si>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</si>
  <si>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</si>
  <si>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</si>
  <si>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</si>
  <si>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</si>
  <si>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</si>
  <si>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</si>
  <si>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</si>
  <si>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</si>
  <si>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</si>
  <si>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</si>
  <si>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</si>
  <si>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</si>
  <si>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</si>
  <si>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</si>
  <si>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</si>
  <si>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</si>
  <si>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</si>
  <si>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</si>
  <si>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</si>
  <si>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</si>
  <si>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</si>
  <si>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</si>
  <si>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</si>
  <si>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</si>
  <si>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</si>
  <si>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</si>
  <si>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</si>
  <si>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</si>
  <si>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</si>
  <si>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</si>
  <si>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</si>
  <si>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</si>
  <si>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</si>
  <si>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</si>
  <si>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</si>
  <si>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</si>
  <si>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</si>
  <si>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</si>
  <si>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</si>
  <si>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</si>
  <si>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</si>
  <si>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</si>
  <si>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</si>
  <si>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</si>
  <si>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</si>
  <si>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</si>
  <si>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</si>
  <si>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</si>
  <si>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</si>
  <si>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</si>
  <si>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</si>
  <si>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</si>
  <si>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</si>
  <si>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</si>
  <si>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</si>
  <si>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</si>
  <si>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</si>
  <si>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</si>
  <si>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</si>
  <si>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</si>
  <si>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</si>
  <si>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</si>
  <si>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</si>
  <si>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</si>
  <si>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</si>
  <si>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</si>
  <si>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</si>
  <si>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</si>
  <si>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</si>
  <si>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</si>
  <si>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</si>
  <si>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</si>
  <si>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</si>
  <si>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</si>
  <si>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</si>
  <si>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</si>
  <si>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</si>
  <si>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</si>
  <si>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</si>
  <si>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</si>
  <si>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</si>
  <si>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</si>
  <si>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</si>
  <si>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</si>
  <si>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</si>
  <si>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</si>
  <si>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</si>
  <si>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</si>
  <si>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</si>
  <si>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</si>
  <si>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</si>
  <si>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</si>
  <si>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</si>
  <si>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</si>
  <si>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</si>
  <si>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</si>
  <si>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</si>
  <si>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</si>
  <si>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</si>
  <si>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</si>
  <si>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</si>
  <si>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</si>
  <si>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</si>
  <si>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</si>
  <si>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</si>
  <si>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</si>
  <si>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</si>
  <si>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</si>
  <si>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</si>
  <si>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</si>
  <si>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</si>
  <si>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</si>
  <si>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</si>
  <si>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</si>
  <si>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</si>
  <si>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</si>
  <si>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</si>
  <si>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</si>
  <si>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</si>
  <si>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</si>
  <si>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</si>
  <si>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</si>
  <si>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</si>
  <si>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</si>
  <si>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</si>
  <si>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</si>
  <si>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</si>
  <si>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</si>
  <si>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</si>
  <si>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</si>
  <si>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</si>
  <si>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</si>
  <si>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</si>
  <si>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</si>
  <si>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</si>
  <si>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</si>
  <si>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</si>
  <si>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</si>
  <si>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</si>
  <si>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</si>
  <si>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</si>
  <si>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</si>
  <si>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</si>
  <si>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</si>
  <si>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</si>
  <si>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</si>
  <si>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</si>
  <si>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</si>
  <si>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</si>
  <si>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</si>
  <si>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</si>
  <si>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</si>
  <si>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</si>
  <si>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</si>
  <si>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</si>
  <si>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</si>
  <si>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</si>
  <si>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</si>
  <si>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</si>
  <si>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</si>
  <si>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</si>
  <si>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</si>
  <si>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</si>
  <si>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</si>
  <si>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</si>
  <si>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</si>
  <si>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</si>
  <si>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</si>
  <si>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</si>
  <si>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</si>
  <si>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</si>
  <si>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</si>
  <si>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</si>
  <si>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</si>
  <si>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</si>
  <si>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</si>
  <si>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</si>
  <si>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</si>
  <si>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</si>
  <si>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</si>
  <si>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</si>
  <si>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</si>
  <si>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</si>
  <si>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</si>
  <si>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</si>
  <si>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</si>
  <si>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</si>
  <si>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</si>
  <si>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</si>
  <si>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</si>
  <si>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</si>
  <si>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</si>
  <si>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</si>
  <si>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</si>
  <si>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</si>
  <si>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</si>
  <si>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</si>
  <si>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</si>
  <si>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</si>
  <si>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</si>
  <si>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</si>
  <si>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</si>
  <si>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</si>
  <si>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</si>
  <si>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</si>
  <si>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</si>
  <si>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</si>
  <si>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</si>
  <si>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</si>
  <si>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</si>
  <si>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</si>
  <si>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</si>
  <si>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</si>
  <si>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</si>
  <si>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</si>
  <si>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</si>
  <si>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</si>
  <si>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</si>
  <si>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</si>
  <si>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</si>
  <si>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</si>
  <si>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</si>
  <si>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</si>
  <si>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</si>
  <si>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</si>
  <si>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</si>
  <si>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</si>
  <si>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</si>
  <si>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</si>
  <si>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</si>
  <si>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</si>
  <si>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</si>
  <si>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</si>
  <si>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</si>
  <si>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</si>
  <si>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</si>
  <si>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</si>
  <si>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</si>
  <si>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</si>
  <si>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</si>
  <si>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</si>
  <si>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</si>
  <si>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</si>
  <si>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</si>
  <si>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</si>
  <si>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</si>
  <si>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</si>
  <si>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</si>
  <si>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</si>
  <si>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</si>
  <si>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</si>
  <si>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</si>
  <si>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</si>
  <si>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</si>
  <si>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</si>
  <si>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</si>
  <si>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</si>
  <si>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</si>
  <si>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</si>
  <si>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</si>
  <si>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</si>
  <si>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</si>
  <si>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</si>
  <si>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</si>
  <si>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</si>
  <si>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</si>
  <si>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</si>
  <si>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</si>
  <si>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</si>
  <si>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</si>
  <si>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</si>
  <si>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</si>
  <si>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</si>
  <si>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</si>
  <si>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</si>
  <si>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</si>
  <si>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</si>
  <si>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</si>
  <si>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</si>
  <si>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</si>
  <si>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</si>
  <si>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</si>
  <si>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</si>
  <si>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</si>
  <si>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</si>
  <si>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</si>
  <si>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</si>
  <si>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</si>
  <si>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</si>
  <si>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</si>
  <si>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</si>
  <si>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</si>
  <si>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</si>
  <si>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</si>
  <si>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</si>
  <si>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</si>
  <si>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</si>
  <si>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</si>
  <si>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</si>
  <si>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</si>
  <si>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</si>
  <si>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</si>
  <si>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</si>
  <si>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</si>
  <si>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</si>
  <si>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</si>
  <si>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</si>
  <si>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</si>
  <si>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</si>
  <si>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</si>
  <si>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</si>
  <si>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</si>
  <si>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</si>
  <si>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</si>
  <si>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</si>
  <si>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</si>
  <si>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</si>
  <si>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</si>
  <si>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</si>
  <si>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</si>
  <si>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</si>
  <si>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</si>
  <si>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</si>
  <si>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</si>
  <si>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</si>
  <si>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</si>
  <si>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</si>
  <si>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</si>
  <si>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</si>
  <si>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</si>
  <si>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</si>
  <si>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</si>
  <si>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</si>
  <si>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</si>
  <si>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</si>
  <si>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</si>
  <si>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</si>
  <si>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</si>
  <si>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</si>
  <si>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</si>
  <si>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</si>
  <si>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</si>
  <si>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</si>
  <si>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</si>
  <si>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</si>
  <si>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</si>
  <si>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</si>
  <si>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</si>
  <si>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</si>
  <si>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</si>
  <si>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</si>
  <si>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</si>
  <si>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</si>
  <si>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</si>
  <si>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</si>
  <si>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</si>
  <si>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</si>
  <si>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</si>
  <si>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</si>
  <si>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</si>
  <si>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</si>
  <si>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</si>
  <si>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</si>
  <si>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</si>
  <si>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</si>
  <si>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</si>
  <si>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</si>
  <si>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</si>
  <si>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</si>
  <si>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</si>
  <si>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</si>
  <si>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</si>
  <si>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</si>
  <si>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</si>
  <si>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</si>
  <si>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</si>
  <si>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</si>
  <si>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</si>
  <si>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</si>
  <si>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</si>
  <si>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</si>
  <si>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</si>
  <si>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</si>
  <si>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</si>
  <si>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</si>
  <si>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</si>
  <si>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</si>
  <si>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</si>
  <si>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</si>
  <si>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</si>
  <si>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</si>
  <si>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</si>
  <si>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</si>
  <si>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</si>
  <si>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</si>
  <si>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</si>
  <si>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</si>
  <si>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</si>
  <si>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</si>
  <si>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</si>
  <si>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</si>
  <si>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</si>
  <si>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</si>
  <si>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</si>
  <si>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</si>
  <si>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</si>
  <si>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</si>
  <si>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</si>
  <si>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</si>
  <si>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</si>
  <si>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</si>
  <si>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</si>
  <si>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</si>
  <si>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</si>
  <si>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</si>
  <si>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</si>
  <si>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</si>
  <si>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</si>
  <si>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</si>
  <si>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</si>
  <si>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</si>
  <si>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</si>
  <si>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</si>
  <si>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</si>
  <si>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</si>
  <si>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</si>
  <si>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</si>
  <si>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</si>
  <si>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</si>
  <si>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</si>
  <si>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</si>
  <si>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</si>
  <si>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</si>
  <si>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</si>
  <si>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</si>
  <si>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</si>
  <si>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</si>
  <si>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</si>
  <si>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</si>
  <si>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</si>
  <si>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</si>
  <si>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</si>
  <si>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</si>
  <si>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</si>
  <si>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</si>
  <si>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</si>
  <si>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</si>
  <si>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</si>
  <si>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</si>
  <si>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</si>
  <si>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</si>
  <si>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</si>
  <si>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</si>
  <si>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</si>
  <si>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</si>
  <si>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</si>
  <si>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</si>
  <si>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</si>
  <si>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</si>
  <si>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</si>
  <si>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</si>
  <si>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</si>
  <si>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</si>
  <si>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</si>
  <si>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</si>
  <si>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</si>
  <si>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</si>
  <si>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</si>
  <si>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</si>
  <si>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</si>
  <si>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</si>
  <si>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</si>
  <si>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</si>
  <si>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</si>
  <si>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</si>
  <si>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</si>
  <si>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</si>
  <si>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</si>
  <si>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</si>
  <si>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</si>
  <si>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</si>
  <si>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</si>
  <si>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</si>
  <si>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</si>
  <si>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</si>
  <si>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</si>
  <si>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</si>
  <si>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</si>
  <si>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</si>
  <si>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</si>
  <si>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</si>
  <si>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</si>
  <si>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</si>
  <si>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</si>
  <si>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</si>
  <si>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</si>
  <si>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</si>
  <si>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</si>
  <si>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</si>
  <si>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</si>
  <si>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</si>
  <si>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</si>
  <si>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</si>
  <si>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</si>
  <si>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</si>
  <si>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</si>
  <si>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</si>
  <si>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</si>
  <si>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</si>
  <si>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</si>
  <si>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</si>
  <si>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</si>
  <si>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</si>
  <si>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</si>
  <si>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</si>
  <si>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</si>
  <si>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</si>
  <si>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</si>
  <si>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</si>
  <si>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</si>
  <si>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</si>
  <si>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</si>
  <si>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</si>
  <si>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</si>
  <si>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</si>
  <si>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</si>
  <si>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</si>
  <si>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</si>
  <si>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</si>
  <si>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</si>
  <si>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</si>
  <si>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</si>
  <si>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</si>
  <si>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</si>
  <si>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</si>
  <si>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</si>
  <si>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</si>
  <si>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</si>
  <si>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</si>
  <si>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</si>
  <si>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</si>
  <si>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</si>
  <si>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</si>
  <si>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</si>
  <si>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</si>
  <si>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</si>
  <si>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</si>
  <si>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</si>
  <si>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</si>
  <si>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</si>
  <si>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</si>
  <si>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</si>
  <si>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</si>
  <si>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</si>
  <si>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</si>
  <si>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</si>
  <si>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</si>
  <si>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</si>
  <si>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</si>
  <si>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</si>
  <si>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</si>
  <si>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</si>
  <si>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</si>
  <si>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</si>
  <si>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</si>
  <si>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</si>
  <si>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</si>
  <si>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</si>
  <si>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</si>
  <si>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</si>
  <si>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</si>
  <si>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</si>
  <si>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</si>
  <si>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</si>
  <si>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</si>
  <si>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</si>
  <si>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</si>
  <si>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</si>
  <si>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</si>
  <si>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</si>
  <si>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</si>
  <si>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</si>
  <si>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</si>
  <si>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</si>
  <si>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</si>
  <si>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</si>
  <si>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</si>
  <si>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</si>
  <si>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</si>
  <si>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</si>
  <si>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</si>
  <si>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</si>
  <si>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</si>
  <si>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</si>
  <si>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</si>
  <si>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</si>
  <si>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</si>
  <si>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</si>
  <si>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</si>
  <si>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</si>
  <si>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</si>
  <si>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</si>
  <si>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</si>
  <si>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</si>
  <si>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</si>
  <si>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</si>
  <si>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</si>
  <si>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</si>
  <si>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</si>
  <si>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</si>
  <si>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</si>
  <si>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</si>
  <si>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</si>
  <si>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</si>
  <si>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</si>
  <si>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</si>
  <si>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</si>
  <si>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</si>
  <si>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</si>
  <si>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</si>
  <si>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</si>
  <si>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</si>
  <si>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</si>
  <si>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</si>
  <si>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</si>
  <si>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</si>
  <si>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</si>
  <si>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</si>
  <si>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</si>
  <si>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</si>
  <si>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</si>
  <si>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</si>
  <si>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</si>
  <si>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</si>
  <si>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</si>
  <si>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</si>
  <si>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</si>
  <si>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</si>
  <si>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</si>
  <si>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</si>
  <si>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</si>
  <si>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</si>
  <si>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</si>
  <si>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</si>
  <si>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</si>
  <si>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</si>
  <si>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</si>
  <si>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</si>
  <si>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</si>
  <si>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</si>
  <si>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</si>
  <si>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</si>
  <si>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</si>
  <si>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</si>
  <si>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</si>
  <si>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</si>
  <si>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</si>
  <si>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</si>
  <si>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</si>
  <si>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</si>
  <si>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</si>
  <si>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</si>
  <si>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</si>
  <si>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</si>
  <si>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</si>
  <si>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</si>
  <si>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</si>
  <si>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</si>
  <si>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</si>
  <si>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</si>
  <si>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</si>
  <si>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</si>
  <si>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</si>
  <si>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</si>
  <si>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</si>
  <si>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</si>
  <si>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</si>
  <si>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</si>
  <si>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</si>
  <si>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</si>
  <si>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</si>
  <si>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</si>
  <si>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</si>
  <si>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</si>
  <si>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</si>
  <si>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</si>
  <si>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</si>
  <si>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</si>
  <si>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</si>
  <si>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</si>
  <si>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</si>
  <si>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</si>
  <si>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</si>
  <si>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</si>
  <si>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</si>
  <si>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</si>
  <si>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</si>
  <si>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</si>
  <si>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</si>
  <si>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</si>
  <si>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</si>
  <si>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</si>
  <si>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</si>
  <si>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</si>
  <si>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</si>
  <si>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</si>
  <si>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</si>
  <si>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</si>
  <si>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</si>
  <si>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</si>
  <si>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</si>
  <si>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</si>
  <si>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</si>
  <si>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</si>
  <si>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</si>
  <si>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</si>
  <si>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</si>
  <si>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</si>
  <si>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</si>
  <si>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</si>
  <si>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</si>
  <si>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</si>
  <si>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</si>
  <si>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</si>
  <si>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</si>
  <si>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</si>
  <si>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</si>
  <si>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</si>
  <si>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</si>
  <si>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</si>
  <si>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</si>
  <si>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</si>
  <si>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</si>
  <si>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</si>
  <si>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</si>
  <si>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</si>
  <si>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</si>
  <si>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</si>
  <si>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</si>
  <si>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</si>
  <si>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</si>
  <si>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</si>
  <si>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</si>
  <si>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</si>
  <si>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</si>
  <si>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</si>
  <si>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</si>
  <si>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</si>
  <si>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</si>
  <si>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</si>
  <si>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</si>
  <si>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</si>
  <si>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</si>
  <si>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</si>
  <si>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</si>
  <si>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</si>
  <si>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</si>
  <si>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</si>
  <si>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</si>
  <si>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</si>
  <si>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</si>
  <si>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</si>
  <si>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</si>
  <si>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</si>
  <si>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</si>
  <si>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</si>
  <si>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</si>
  <si>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</si>
  <si>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</si>
  <si>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</si>
  <si>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</si>
  <si>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</si>
  <si>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</si>
  <si>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</si>
  <si>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</si>
  <si>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</si>
  <si>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</si>
  <si>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</si>
  <si>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</si>
  <si>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</si>
  <si>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</si>
  <si>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</si>
  <si>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</si>
  <si>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</si>
  <si>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</si>
  <si>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</si>
  <si>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</si>
  <si>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</si>
  <si>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</si>
  <si>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</si>
  <si>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</si>
  <si>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</si>
  <si>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</si>
  <si>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</si>
  <si>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</si>
  <si>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</si>
  <si>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</si>
  <si>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</si>
  <si>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</si>
  <si>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</si>
  <si>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</si>
  <si>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</si>
  <si>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</si>
  <si>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</si>
  <si>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</si>
  <si>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</si>
  <si>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</si>
  <si>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</si>
  <si>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</si>
  <si>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</si>
  <si>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</si>
  <si>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</si>
  <si>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</si>
  <si>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</si>
  <si>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</si>
  <si>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</si>
  <si>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</si>
  <si>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</si>
  <si>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</si>
  <si>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</si>
  <si>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</si>
  <si>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</si>
  <si>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</si>
  <si>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</si>
  <si>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</si>
  <si>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</si>
  <si>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</si>
  <si>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</si>
  <si>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</si>
  <si>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</si>
  <si>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</si>
  <si>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</si>
  <si>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</si>
  <si>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</si>
  <si>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</si>
  <si>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</si>
  <si>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</si>
  <si>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</si>
  <si>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</si>
  <si>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</si>
  <si>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</si>
  <si>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</si>
  <si>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</si>
  <si>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</si>
  <si>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</si>
  <si>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</si>
  <si>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</si>
  <si>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</si>
  <si>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</si>
  <si>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</si>
  <si>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</si>
  <si>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</si>
  <si>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</si>
  <si>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</si>
  <si>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</si>
  <si>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</si>
  <si>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</si>
  <si>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</si>
  <si>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</si>
  <si>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</si>
  <si>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</si>
  <si>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</si>
  <si>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</si>
  <si>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</si>
  <si>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</si>
  <si>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</si>
  <si>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</si>
  <si>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</si>
  <si>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</si>
  <si>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</si>
  <si>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</si>
  <si>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</si>
  <si>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</si>
  <si>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</si>
  <si>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</si>
  <si>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</si>
  <si>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</si>
  <si>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</si>
  <si>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</si>
  <si>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</si>
  <si>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</si>
  <si>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</si>
  <si>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</si>
  <si>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</si>
  <si>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</si>
  <si>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</si>
  <si>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</si>
  <si>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</si>
  <si>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</si>
  <si>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</si>
  <si>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</si>
  <si>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</si>
  <si>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</si>
  <si>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</si>
  <si>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</si>
  <si>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</si>
  <si>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</si>
  <si>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</si>
  <si>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</si>
  <si>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</si>
  <si>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</si>
  <si>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</si>
  <si>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</si>
  <si>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</si>
  <si>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</si>
  <si>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</si>
  <si>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</si>
  <si>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</si>
  <si>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</si>
  <si>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</si>
  <si>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</si>
  <si>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</si>
  <si>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</si>
  <si>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</si>
  <si>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</si>
  <si>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</si>
  <si>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</si>
  <si>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</si>
  <si>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</si>
  <si>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</si>
  <si>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</si>
  <si>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</si>
  <si>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</si>
  <si>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</si>
  <si>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</si>
  <si>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</si>
  <si>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</si>
  <si>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</si>
  <si>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</si>
  <si>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</si>
  <si>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</si>
  <si>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</si>
  <si>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</si>
  <si>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</si>
  <si>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</si>
  <si>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</si>
  <si>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</si>
  <si>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</si>
  <si>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</si>
  <si>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</si>
  <si>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</si>
  <si>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</si>
  <si>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</si>
  <si>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</si>
  <si>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</si>
  <si>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</si>
  <si>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</si>
  <si>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</si>
  <si>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</si>
  <si>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</si>
  <si>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</si>
  <si>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</si>
  <si>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</si>
  <si>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</si>
  <si>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</si>
  <si>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</si>
  <si>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</si>
  <si>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</si>
  <si>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</si>
  <si>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</si>
  <si>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</si>
  <si>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</si>
  <si>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</si>
  <si>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</si>
  <si>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</si>
  <si>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</si>
  <si>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</si>
  <si>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</si>
  <si>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</si>
  <si>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</si>
  <si>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</si>
  <si>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</si>
  <si>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</si>
  <si>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</si>
  <si>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</si>
  <si>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</si>
  <si>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</si>
  <si>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</si>
  <si>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</si>
  <si>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</si>
  <si>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</si>
  <si>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</si>
  <si>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</si>
  <si>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</si>
  <si>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</si>
  <si>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</si>
  <si>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</si>
  <si>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</si>
  <si>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</si>
  <si>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</si>
  <si>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</si>
  <si>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</si>
  <si>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</si>
  <si>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</si>
  <si>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</si>
  <si>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</si>
  <si>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</si>
  <si>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</si>
  <si>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</si>
  <si>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</si>
  <si>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</si>
  <si>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</si>
  <si>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</si>
  <si>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</si>
  <si>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</si>
  <si>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</si>
  <si>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</si>
  <si>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</si>
  <si>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</si>
  <si>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</si>
  <si>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</si>
  <si>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</si>
  <si>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</si>
  <si>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</si>
  <si>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</si>
  <si>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</si>
  <si>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</si>
  <si>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</si>
  <si>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</si>
  <si>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</si>
  <si>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</si>
  <si>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</si>
  <si>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</si>
  <si>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</si>
  <si>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</si>
  <si>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</si>
  <si>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</si>
  <si>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</si>
  <si>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</si>
  <si>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</si>
  <si>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</si>
  <si>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</si>
  <si>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</si>
  <si>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</si>
  <si>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</si>
  <si>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</si>
  <si>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</si>
  <si>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</si>
  <si>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</si>
  <si>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</si>
  <si>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</si>
  <si>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</si>
  <si>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</si>
  <si>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</si>
  <si>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</si>
  <si>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</si>
  <si>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</si>
  <si>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</si>
  <si>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</si>
  <si>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</si>
  <si>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</si>
  <si>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</si>
  <si>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</si>
  <si>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</si>
  <si>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</si>
  <si>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</si>
  <si>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</si>
  <si>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</si>
  <si>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</si>
  <si>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</si>
  <si>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</si>
  <si>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</si>
  <si>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</si>
  <si>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</si>
  <si>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</si>
  <si>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</si>
  <si>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</si>
  <si>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</si>
  <si>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</si>
  <si>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</si>
  <si>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</si>
  <si>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</si>
  <si>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</si>
  <si>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</si>
  <si>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</si>
  <si>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</si>
  <si>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</si>
  <si>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</si>
  <si>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</si>
  <si>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</si>
  <si>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</si>
  <si>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</si>
  <si>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</si>
  <si>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</si>
  <si>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</si>
  <si>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</si>
  <si>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</si>
  <si>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</si>
  <si>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</si>
  <si>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</si>
  <si>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</si>
  <si>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</si>
  <si>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</si>
  <si>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</si>
  <si>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</si>
  <si>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</si>
  <si>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</si>
  <si>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</si>
  <si>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</si>
  <si>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</si>
  <si>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</si>
  <si>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</si>
  <si>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</si>
  <si>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</si>
  <si>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</si>
  <si>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</si>
  <si>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</si>
  <si>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</si>
  <si>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</si>
  <si>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</si>
  <si>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</si>
  <si>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</si>
  <si>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</si>
  <si>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</si>
  <si>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</si>
  <si>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</si>
  <si>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</si>
  <si>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</si>
  <si>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</si>
  <si>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</si>
  <si>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</si>
  <si>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</si>
  <si>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</si>
  <si>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</si>
  <si>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</si>
  <si>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</si>
  <si>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</si>
  <si>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</si>
  <si>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</si>
  <si>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</si>
  <si>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</si>
  <si>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</si>
  <si>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</si>
  <si>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</si>
  <si>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</si>
  <si>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</si>
  <si>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</si>
  <si>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</si>
  <si>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</si>
  <si>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</si>
  <si>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</si>
  <si>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</si>
  <si>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</si>
  <si>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</si>
  <si>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</si>
  <si>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</si>
  <si>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</si>
  <si>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</si>
  <si>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</si>
  <si>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</si>
  <si>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</si>
  <si>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</si>
  <si>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</si>
  <si>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</si>
  <si>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</si>
  <si>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</si>
  <si>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</si>
  <si>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</si>
  <si>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</si>
  <si>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</si>
  <si>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</si>
  <si>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</si>
  <si>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</si>
  <si>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</si>
  <si>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</si>
  <si>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</si>
  <si>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</si>
  <si>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</si>
  <si>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</si>
  <si>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</si>
  <si>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</si>
  <si>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</si>
  <si>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</si>
  <si>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</si>
  <si>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</si>
  <si>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</si>
  <si>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</si>
  <si>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</si>
  <si>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</si>
  <si>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</si>
  <si>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</si>
  <si>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</si>
  <si>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</si>
  <si>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</si>
  <si>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</si>
  <si>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</si>
  <si>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</si>
  <si>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</si>
  <si>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</si>
  <si>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</si>
  <si>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</si>
  <si>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</si>
  <si>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</si>
  <si>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</si>
  <si>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</si>
  <si>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</si>
  <si>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</si>
  <si>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</si>
  <si>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</si>
  <si>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</si>
  <si>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</si>
  <si>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</si>
  <si>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</si>
  <si>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</si>
  <si>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</si>
  <si>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</si>
  <si>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</si>
  <si>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</si>
  <si>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</si>
  <si>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</si>
  <si>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</si>
  <si>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</si>
  <si>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</si>
  <si>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</si>
  <si>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</si>
  <si>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</si>
  <si>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</si>
  <si>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</si>
  <si>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</si>
  <si>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</si>
  <si>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</si>
  <si>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</si>
  <si>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</si>
  <si>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</si>
  <si>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</si>
  <si>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</si>
  <si>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</si>
  <si>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</si>
  <si>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</si>
  <si>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</si>
  <si>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</si>
  <si>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</si>
  <si>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</si>
  <si>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</si>
  <si>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</si>
  <si>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</si>
  <si>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</si>
  <si>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</si>
  <si>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</si>
  <si>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</si>
  <si>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</si>
  <si>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</si>
  <si>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</si>
  <si>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</si>
  <si>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</si>
  <si>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</si>
  <si>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</si>
  <si>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</si>
  <si>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</si>
  <si>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</si>
  <si>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</si>
  <si>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</si>
  <si>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</si>
  <si>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</si>
  <si>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</si>
  <si>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</si>
  <si>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</si>
  <si>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</si>
  <si>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</si>
  <si>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</si>
  <si>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</si>
  <si>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</si>
  <si>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</si>
  <si>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</si>
  <si>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</si>
  <si>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</si>
  <si>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</si>
  <si>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</si>
  <si>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</si>
  <si>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</si>
  <si>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</si>
  <si>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</si>
  <si>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</si>
  <si>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</si>
  <si>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</si>
  <si>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</si>
  <si>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</si>
  <si>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</si>
  <si>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</si>
  <si>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</si>
  <si>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</si>
  <si>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</si>
  <si>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</si>
  <si>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</si>
  <si>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</si>
  <si>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</si>
  <si>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</si>
  <si>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</si>
  <si>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</si>
  <si>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</si>
  <si>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</si>
  <si>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</si>
  <si>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</si>
  <si>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</si>
  <si>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</si>
  <si>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</si>
  <si>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</si>
  <si>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</si>
  <si>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</si>
  <si>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</si>
  <si>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</si>
  <si>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</si>
  <si>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</si>
  <si>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</si>
  <si>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</si>
  <si>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</si>
  <si>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</si>
  <si>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</si>
  <si>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</si>
  <si>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</si>
  <si>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</si>
  <si>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</si>
  <si>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</si>
  <si>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</si>
  <si>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</si>
  <si>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</si>
  <si>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</si>
  <si>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</si>
  <si>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</si>
  <si>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</si>
  <si>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</si>
  <si>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</si>
  <si>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</si>
  <si>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</si>
  <si>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</si>
  <si>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</si>
  <si>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</si>
  <si>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</si>
  <si>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</si>
  <si>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</si>
  <si>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</si>
  <si>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</si>
  <si>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</si>
  <si>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</si>
  <si>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</si>
  <si>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</si>
  <si>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</si>
  <si>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</si>
  <si>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</si>
  <si>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</si>
  <si>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</si>
  <si>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</si>
  <si>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</si>
  <si>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</si>
  <si>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</si>
  <si>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</si>
  <si>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</si>
  <si>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</si>
  <si>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</si>
  <si>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</si>
  <si>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</si>
  <si>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</si>
  <si>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</si>
  <si>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</si>
  <si>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</si>
  <si>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</si>
  <si>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</si>
  <si>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</si>
  <si>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</si>
  <si>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</si>
  <si>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</si>
  <si>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</si>
  <si>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</si>
  <si>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</si>
  <si>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</si>
  <si>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</si>
  <si>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</si>
  <si>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</si>
  <si>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</si>
  <si>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</si>
  <si>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</si>
  <si>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</si>
  <si>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</si>
  <si>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</si>
  <si>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</si>
  <si>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</si>
  <si>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</si>
  <si>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</si>
  <si>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</si>
  <si>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</si>
  <si>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</si>
  <si>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</si>
  <si>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</si>
  <si>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</si>
  <si>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</si>
  <si>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</si>
  <si>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</si>
  <si>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</si>
  <si>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</si>
  <si>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</si>
  <si>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</si>
  <si>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</si>
  <si>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</si>
  <si>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</si>
  <si>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</si>
  <si>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</si>
  <si>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</si>
  <si>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</si>
  <si>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</si>
  <si>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</si>
  <si>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</si>
  <si>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</si>
  <si>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</si>
  <si>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</si>
  <si>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</si>
  <si>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</si>
  <si>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</si>
  <si>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</si>
  <si>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</si>
  <si>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</si>
  <si>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</si>
  <si>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</si>
  <si>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</si>
  <si>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</si>
  <si>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</si>
  <si>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</si>
  <si>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</si>
  <si>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</si>
  <si>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</si>
  <si>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</si>
  <si>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</si>
  <si>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</si>
  <si>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</si>
  <si>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</si>
  <si>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</si>
  <si>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</si>
  <si>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</si>
  <si>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</si>
  <si>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</si>
  <si>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</si>
  <si>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</si>
  <si>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</si>
  <si>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</si>
  <si>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</si>
  <si>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</si>
  <si>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</si>
  <si>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</si>
  <si>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</si>
  <si>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</si>
  <si>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</si>
  <si>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</si>
  <si>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</si>
  <si>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</si>
  <si>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</si>
  <si>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</si>
  <si>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</si>
  <si>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</si>
  <si>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</si>
  <si>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</si>
  <si>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</si>
  <si>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</si>
  <si>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</si>
  <si>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</si>
  <si>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</si>
  <si>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</si>
  <si>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</si>
  <si>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</si>
  <si>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</si>
  <si>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</si>
  <si>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</si>
  <si>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</si>
  <si>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</si>
  <si>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</si>
  <si>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</si>
  <si>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</si>
  <si>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</si>
  <si>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</si>
  <si>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</si>
  <si>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</si>
  <si>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</si>
  <si>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</si>
  <si>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</si>
  <si>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</si>
  <si>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</si>
  <si>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</si>
  <si>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</si>
  <si>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</si>
  <si>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</si>
  <si>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</si>
  <si>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</si>
  <si>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</si>
  <si>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</si>
  <si>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</si>
  <si>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</si>
  <si>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</si>
  <si>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</si>
  <si>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</si>
  <si>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</si>
  <si>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</si>
  <si>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</si>
  <si>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</si>
  <si>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</si>
  <si>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</si>
  <si>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</si>
  <si>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</si>
  <si>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</si>
  <si>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</si>
  <si>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</si>
  <si>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</si>
  <si>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</si>
  <si>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</si>
  <si>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</si>
  <si>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</si>
  <si>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</si>
  <si>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</si>
  <si>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</si>
  <si>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</si>
  <si>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</si>
  <si>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</si>
  <si>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</si>
  <si>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</si>
  <si>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</si>
  <si>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</si>
  <si>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</si>
  <si>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</si>
  <si>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</si>
  <si>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</si>
  <si>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</si>
  <si>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</si>
  <si>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</si>
  <si>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</si>
  <si>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</si>
  <si>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</si>
  <si>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</si>
  <si>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</si>
  <si>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</si>
  <si>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</si>
  <si>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</si>
  <si>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</si>
  <si>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</si>
  <si>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</si>
  <si>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</si>
  <si>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</si>
  <si>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</si>
  <si>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</si>
  <si>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</si>
  <si>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</si>
  <si>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</si>
  <si>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</si>
  <si>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</si>
  <si>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</si>
  <si>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</si>
  <si>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</si>
  <si>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</si>
  <si>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</si>
  <si>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</si>
  <si>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</si>
  <si>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</si>
  <si>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</si>
  <si>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</si>
  <si>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</si>
  <si>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</si>
  <si>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</si>
  <si>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</si>
  <si>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</si>
  <si>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</si>
  <si>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</si>
  <si>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</si>
  <si>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</si>
  <si>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</si>
  <si>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</si>
  <si>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</si>
  <si>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</si>
  <si>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</si>
  <si>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</si>
  <si>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</si>
  <si>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</si>
  <si>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</si>
  <si>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</si>
  <si>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</si>
  <si>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</si>
  <si>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</si>
  <si>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</si>
  <si>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</si>
  <si>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</si>
  <si>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</si>
  <si>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</si>
  <si>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</si>
  <si>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</si>
  <si>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</si>
  <si>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</si>
  <si>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</si>
  <si>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</si>
  <si>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</si>
  <si>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</si>
  <si>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</si>
  <si>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</si>
  <si>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</si>
  <si>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</si>
  <si>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</si>
  <si>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</si>
  <si>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</si>
  <si>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</si>
  <si>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</si>
  <si>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</si>
  <si>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</si>
  <si>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</si>
  <si>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</si>
  <si>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</si>
  <si>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</si>
  <si>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</si>
  <si>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</si>
  <si>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</si>
  <si>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</si>
  <si>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</si>
  <si>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</si>
  <si>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</si>
  <si>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</si>
  <si>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</si>
  <si>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</si>
  <si>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</si>
  <si>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</si>
  <si>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</si>
  <si>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</si>
  <si>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</si>
  <si>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</si>
  <si>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</si>
  <si>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</si>
  <si>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</si>
  <si>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</si>
  <si>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</si>
  <si>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</si>
  <si>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</si>
  <si>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</si>
  <si>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</si>
  <si>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</si>
  <si>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</si>
  <si>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</si>
  <si>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</si>
  <si>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</si>
  <si>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</si>
  <si>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</si>
  <si>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</si>
  <si>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</si>
  <si>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</si>
  <si>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</si>
  <si>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</si>
  <si>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</si>
  <si>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</si>
  <si>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</si>
  <si>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</si>
  <si>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</si>
  <si>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</si>
  <si>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</si>
  <si>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</si>
  <si>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</si>
  <si>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</si>
  <si>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</si>
  <si>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</si>
  <si>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</si>
  <si>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</si>
  <si>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</si>
  <si>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</si>
  <si>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</si>
  <si>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</si>
  <si>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</si>
  <si>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</si>
  <si>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</si>
  <si>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</si>
  <si>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</si>
  <si>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</si>
  <si>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</si>
  <si>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</si>
  <si>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</si>
  <si>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</si>
  <si>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</si>
  <si>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</si>
  <si>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</si>
  <si>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</si>
  <si>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</si>
  <si>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</si>
  <si>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</si>
  <si>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</si>
  <si>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</si>
  <si>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</si>
  <si>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</si>
  <si>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</si>
  <si>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</si>
  <si>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</si>
  <si>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</si>
  <si>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</si>
  <si>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</si>
  <si>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</si>
  <si>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</si>
  <si>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</si>
  <si>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</si>
  <si>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</si>
  <si>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</si>
  <si>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</si>
  <si>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</si>
  <si>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</si>
  <si>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</si>
  <si>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</si>
  <si>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</si>
  <si>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</si>
  <si>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</si>
  <si>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</si>
  <si>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</si>
  <si>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</si>
  <si>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</si>
  <si>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</si>
  <si>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</si>
  <si>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</si>
  <si>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</si>
  <si>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</si>
  <si>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</si>
  <si>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</si>
  <si>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</si>
  <si>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</si>
  <si>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</si>
  <si>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</si>
  <si>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</si>
  <si>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</si>
  <si>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</si>
  <si>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</si>
  <si>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</si>
  <si>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</si>
  <si>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</si>
  <si>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</si>
  <si>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</si>
  <si>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</si>
  <si>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</si>
  <si>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</si>
  <si>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</si>
  <si>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</si>
  <si>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</si>
  <si>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</si>
  <si>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</si>
  <si>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</si>
  <si>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</si>
  <si>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</si>
  <si>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</si>
  <si>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</si>
  <si>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</si>
  <si>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</si>
  <si>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</si>
  <si>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</si>
  <si>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</si>
  <si>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</si>
  <si>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</si>
  <si>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</si>
  <si>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</si>
  <si>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</si>
  <si>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</si>
  <si>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</si>
  <si>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</si>
  <si>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</si>
  <si>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</si>
  <si>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</si>
  <si>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</si>
  <si>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</si>
  <si>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</si>
  <si>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</si>
  <si>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</si>
  <si>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</si>
  <si>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</si>
  <si>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</si>
  <si>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</si>
  <si>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</si>
  <si>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</si>
  <si>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</si>
  <si>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</si>
  <si>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</si>
  <si>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</si>
  <si>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</si>
  <si>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</si>
  <si>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</si>
  <si>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</si>
  <si>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</si>
  <si>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</si>
  <si>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</si>
  <si>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</si>
  <si>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</si>
  <si>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</si>
  <si>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</si>
  <si>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</si>
  <si>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</si>
  <si>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</si>
  <si>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</si>
  <si>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</si>
  <si>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</si>
  <si>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</si>
  <si>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</si>
  <si>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</si>
  <si>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</si>
  <si>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</si>
  <si>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</si>
  <si>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</si>
  <si>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</si>
  <si>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</si>
  <si>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</si>
  <si>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</si>
  <si>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</si>
  <si>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</si>
  <si>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</si>
  <si>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</si>
  <si>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</si>
  <si>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</si>
  <si>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</si>
  <si>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</si>
  <si>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</si>
  <si>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</si>
  <si>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</si>
  <si>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</si>
  <si>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</si>
  <si>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</si>
  <si>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</si>
  <si>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</si>
  <si>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</si>
  <si>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</si>
  <si>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</si>
  <si>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</si>
  <si>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</si>
  <si>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</si>
  <si>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</si>
  <si>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</si>
  <si>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</si>
  <si>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</si>
  <si>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</si>
  <si>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</si>
  <si>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</si>
  <si>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</si>
  <si>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</si>
  <si>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</si>
  <si>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</si>
  <si>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</si>
  <si>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</si>
  <si>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</si>
  <si>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</si>
  <si>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</si>
  <si>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</si>
  <si>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</si>
  <si>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</si>
  <si>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</si>
  <si>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</si>
  <si>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</si>
  <si>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</si>
  <si>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</si>
  <si>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</si>
  <si>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</si>
  <si>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</si>
  <si>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</si>
  <si>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</si>
  <si>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</si>
  <si>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</si>
  <si>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</si>
  <si>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</si>
  <si>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</si>
  <si>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</si>
  <si>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</si>
  <si>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</si>
  <si>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</si>
  <si>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</si>
  <si>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</si>
  <si>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</si>
  <si>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</si>
  <si>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</si>
  <si>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</si>
  <si>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</si>
  <si>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</si>
  <si>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</si>
  <si>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</si>
  <si>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</si>
  <si>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</si>
  <si>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</si>
  <si>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</si>
  <si>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</si>
  <si>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</si>
  <si>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</si>
  <si>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</si>
  <si>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</si>
  <si>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</si>
  <si>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</si>
  <si>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</si>
  <si>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</si>
  <si>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</si>
  <si>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</si>
  <si>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</si>
  <si>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</si>
  <si>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</si>
  <si>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</si>
  <si>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</si>
  <si>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</si>
  <si>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</si>
  <si>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</si>
  <si>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</si>
  <si>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</si>
  <si>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</si>
  <si>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</si>
  <si>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</si>
  <si>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</si>
  <si>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</si>
  <si>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</si>
  <si>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</si>
  <si>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</si>
  <si>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</si>
  <si>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</si>
  <si>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</si>
  <si>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</si>
  <si>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</si>
  <si>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</si>
  <si>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</si>
  <si>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</si>
  <si>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</si>
  <si>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</si>
  <si>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</si>
  <si>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</si>
  <si>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</si>
  <si>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</si>
  <si>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</si>
  <si>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</si>
  <si>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</si>
  <si>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</si>
  <si>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</si>
  <si>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</si>
  <si>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</si>
  <si>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</si>
  <si>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</si>
  <si>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</si>
  <si>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</si>
  <si>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</si>
  <si>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</si>
  <si>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</si>
  <si>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</si>
  <si>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</si>
  <si>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</si>
  <si>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</si>
  <si>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</si>
  <si>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</si>
  <si>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</si>
  <si>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</si>
  <si>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</si>
  <si>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</si>
  <si>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</si>
  <si>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</si>
  <si>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</si>
  <si>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</si>
  <si>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</si>
  <si>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</si>
  <si>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</si>
  <si>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</si>
  <si>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</si>
  <si>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</si>
  <si>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</si>
  <si>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</si>
  <si>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</si>
  <si>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</si>
  <si>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</si>
  <si>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</si>
  <si>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</si>
  <si>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</si>
  <si>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</si>
  <si>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</si>
  <si>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</si>
  <si>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</si>
  <si>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</si>
  <si>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</si>
  <si>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</si>
  <si>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</si>
  <si>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</si>
  <si>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</si>
  <si>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</si>
  <si>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</si>
  <si>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</si>
  <si>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</si>
  <si>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</si>
  <si>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</si>
  <si>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</si>
  <si>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</si>
  <si>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</si>
  <si>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</si>
  <si>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</si>
  <si>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</si>
  <si>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</si>
  <si>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</si>
  <si>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</si>
  <si>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</si>
  <si>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</si>
  <si>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</si>
  <si>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</si>
  <si>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</si>
  <si>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</si>
  <si>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</si>
  <si>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</si>
  <si>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</si>
  <si>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</si>
  <si>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</si>
  <si>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</si>
  <si>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</si>
  <si>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</si>
  <si>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</si>
  <si>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</si>
  <si>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</si>
  <si>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</si>
  <si>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</si>
  <si>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</si>
  <si>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</si>
  <si>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</si>
  <si>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</si>
  <si>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</si>
  <si>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</si>
  <si>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</si>
  <si>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</si>
  <si>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</si>
  <si>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</si>
  <si>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</si>
  <si>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</si>
  <si>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</si>
  <si>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</si>
  <si>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</si>
  <si>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</si>
  <si>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</si>
  <si>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</si>
  <si>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</si>
  <si>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</si>
  <si>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</si>
  <si>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</si>
  <si>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</si>
  <si>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</si>
  <si>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</si>
  <si>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</si>
  <si>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</si>
  <si>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</si>
  <si>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</si>
  <si>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</si>
  <si>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</si>
  <si>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</si>
  <si>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</si>
  <si>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</si>
  <si>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</si>
  <si>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</si>
  <si>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</si>
  <si>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</si>
  <si>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</si>
  <si>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</si>
  <si>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</si>
  <si>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</si>
  <si>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</si>
  <si>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</si>
  <si>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</si>
  <si>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</si>
  <si>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</si>
  <si>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</si>
  <si>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</si>
  <si>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</si>
  <si>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</si>
  <si>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</si>
  <si>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</si>
  <si>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</si>
  <si>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</si>
  <si>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</si>
  <si>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</si>
  <si>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</si>
  <si>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</si>
  <si>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</si>
  <si>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</si>
  <si>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</si>
  <si>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</si>
  <si>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</si>
  <si>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</si>
  <si>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</si>
  <si>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</si>
  <si>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</si>
  <si>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</si>
  <si>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</si>
  <si>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</si>
  <si>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</si>
  <si>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</si>
  <si>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</si>
  <si>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</si>
  <si>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</si>
  <si>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</si>
  <si>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</si>
  <si>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</si>
  <si>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</si>
  <si>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</si>
  <si>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</si>
  <si>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</si>
  <si>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</si>
  <si>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</si>
  <si>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</si>
  <si>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</si>
  <si>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</si>
  <si>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</si>
  <si>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</si>
  <si>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</si>
  <si>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</si>
  <si>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</si>
  <si>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</si>
  <si>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</si>
  <si>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</si>
  <si>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</si>
  <si>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</si>
  <si>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</si>
  <si>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</si>
  <si>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</si>
  <si>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</si>
  <si>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</si>
  <si>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</si>
  <si>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</si>
  <si>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</si>
  <si>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</si>
  <si>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</si>
  <si>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</si>
  <si>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</si>
  <si>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</si>
  <si>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</si>
  <si>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</si>
  <si>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</si>
  <si>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</si>
  <si>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</si>
  <si>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</si>
  <si>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</si>
  <si>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</si>
  <si>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</si>
  <si>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</si>
  <si>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</si>
  <si>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</si>
  <si>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</si>
  <si>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</si>
  <si>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</si>
  <si>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</si>
  <si>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</si>
  <si>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</si>
  <si>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</si>
  <si>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</si>
  <si>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</si>
  <si>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</si>
  <si>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</si>
  <si>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</si>
  <si>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</si>
  <si>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</si>
  <si>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</si>
  <si>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</si>
  <si>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</si>
  <si>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</si>
  <si>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</si>
  <si>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</si>
  <si>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</si>
  <si>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</si>
  <si>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</si>
  <si>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</si>
  <si>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</si>
  <si>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</si>
  <si>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</si>
  <si>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</si>
  <si>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</si>
  <si>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</si>
  <si>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</si>
  <si>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</si>
  <si>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</si>
  <si>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</si>
  <si>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</si>
  <si>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</si>
  <si>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</si>
  <si>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</si>
  <si>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</si>
  <si>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</si>
  <si>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</si>
  <si>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</si>
  <si>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</si>
  <si>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</si>
  <si>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</si>
  <si>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</si>
  <si>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</si>
  <si>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</si>
  <si>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</si>
  <si>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</si>
  <si>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</si>
  <si>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</si>
  <si>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</si>
  <si>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</si>
  <si>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</si>
  <si>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</si>
  <si>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</si>
  <si>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</si>
  <si>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</si>
  <si>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</si>
  <si>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</si>
  <si>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</si>
  <si>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</si>
  <si>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</si>
  <si>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</si>
  <si>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</si>
  <si>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</si>
  <si>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</si>
  <si>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</si>
  <si>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</si>
  <si>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</si>
  <si>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</si>
  <si>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</si>
  <si>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</si>
  <si>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</si>
  <si>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</si>
  <si>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</si>
  <si>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</si>
  <si>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</si>
  <si>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</si>
  <si>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</si>
  <si>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</si>
  <si>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</si>
  <si>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</si>
  <si>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</si>
  <si>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</si>
  <si>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</si>
  <si>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</si>
  <si>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</si>
  <si>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</si>
  <si>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</si>
  <si>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</si>
  <si>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</si>
  <si>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</si>
  <si>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</si>
  <si>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</si>
  <si>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</si>
  <si>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</si>
  <si>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</si>
  <si>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</si>
  <si>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</si>
  <si>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</si>
  <si>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</si>
  <si>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</si>
  <si>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</si>
  <si>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</si>
  <si>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</si>
  <si>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</si>
  <si>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</si>
  <si>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</si>
  <si>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</si>
  <si>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</si>
  <si>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</si>
  <si>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</si>
  <si>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</si>
  <si>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</si>
  <si>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</si>
  <si>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</si>
  <si>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</si>
  <si>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</si>
  <si>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</si>
  <si>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</si>
  <si>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</si>
  <si>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</si>
  <si>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</si>
  <si>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</si>
  <si>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</si>
  <si>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</si>
  <si>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</si>
  <si>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</si>
  <si>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</si>
  <si>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</si>
  <si>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</si>
  <si>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</si>
  <si>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</si>
  <si>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</si>
  <si>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</si>
  <si>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</si>
  <si>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</si>
  <si>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</si>
  <si>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</si>
  <si>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</si>
  <si>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</si>
  <si>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</si>
  <si>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</si>
  <si>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</si>
  <si>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</si>
  <si>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</si>
  <si>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</si>
  <si>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</si>
  <si>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</si>
  <si>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</si>
  <si>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</si>
  <si>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</si>
  <si>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</si>
  <si>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</si>
  <si>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</si>
  <si>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</si>
  <si>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</si>
  <si>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</si>
  <si>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</si>
  <si>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</si>
  <si>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</si>
  <si>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</si>
  <si>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</si>
  <si>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</si>
  <si>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</si>
  <si>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</si>
  <si>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</si>
  <si>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</si>
  <si>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</si>
  <si>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</si>
  <si>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</si>
  <si>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</si>
  <si>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</si>
  <si>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</si>
  <si>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</si>
  <si>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</si>
  <si>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</si>
  <si>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</si>
  <si>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</si>
  <si>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</si>
  <si>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</si>
  <si>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</si>
  <si>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</si>
  <si>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</si>
  <si>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</si>
  <si>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</si>
  <si>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</si>
  <si>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</si>
  <si>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</si>
  <si>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</si>
  <si>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</si>
  <si>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</si>
  <si>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</si>
  <si>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</si>
  <si>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</si>
  <si>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</si>
  <si>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</si>
  <si>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</si>
  <si>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</si>
  <si>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</si>
  <si>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</si>
  <si>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</si>
  <si>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</si>
  <si>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</si>
  <si>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</si>
  <si>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</si>
  <si>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</si>
  <si>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</si>
  <si>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</si>
  <si>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</si>
  <si>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</si>
  <si>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</si>
  <si>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</si>
  <si>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</si>
  <si>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</si>
  <si>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</si>
  <si>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</si>
  <si>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</si>
  <si>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</si>
  <si>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</si>
  <si>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</si>
  <si>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</si>
  <si>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</si>
  <si>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</si>
  <si>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</si>
  <si>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</si>
  <si>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</si>
  <si>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</si>
  <si>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</si>
  <si>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</si>
  <si>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</si>
  <si>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</si>
  <si>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</si>
  <si>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</si>
  <si>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</si>
  <si>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</si>
  <si>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</si>
  <si>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</si>
  <si>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</si>
  <si>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</si>
  <si>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</si>
  <si>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</si>
  <si>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</si>
  <si>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</si>
  <si>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</si>
  <si>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</si>
  <si>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</si>
  <si>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</si>
  <si>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</si>
  <si>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</si>
  <si>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</si>
  <si>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</si>
  <si>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</si>
  <si>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</si>
  <si>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</si>
  <si>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</si>
  <si>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</si>
  <si>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</si>
  <si>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</si>
  <si>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</si>
  <si>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</si>
  <si>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</si>
  <si>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</si>
  <si>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</si>
  <si>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</si>
  <si>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</si>
  <si>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</si>
  <si>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</si>
  <si>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</si>
  <si>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</si>
  <si>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</si>
  <si>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</si>
  <si>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</si>
  <si>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</si>
  <si>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</si>
  <si>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</si>
  <si>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</si>
  <si>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</si>
  <si>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</si>
  <si>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</si>
  <si>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</si>
  <si>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</si>
  <si>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</si>
  <si>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</si>
  <si>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</si>
  <si>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</si>
  <si>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</si>
  <si>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</si>
  <si>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</si>
  <si>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</si>
  <si>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</si>
  <si>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</si>
  <si>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</si>
  <si>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</si>
  <si>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</si>
  <si>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</si>
  <si>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</si>
  <si>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</si>
  <si>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</si>
  <si>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</si>
  <si>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</si>
  <si>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</si>
  <si>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</si>
  <si>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</si>
  <si>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</si>
  <si>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</si>
  <si>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</si>
  <si>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</si>
  <si>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</si>
  <si>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</si>
  <si>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</si>
  <si>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</si>
  <si>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</si>
  <si>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</si>
  <si>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</si>
  <si>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</si>
  <si>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</si>
  <si>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</si>
  <si>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</si>
  <si>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</si>
  <si>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</si>
  <si>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</si>
  <si>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</si>
  <si>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</si>
  <si>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</si>
  <si>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</si>
  <si>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</si>
  <si>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</si>
  <si>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</si>
  <si>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</si>
  <si>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</si>
  <si>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</si>
  <si>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</si>
  <si>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</si>
  <si>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</si>
  <si>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</si>
  <si>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</si>
  <si>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</si>
  <si>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</si>
  <si>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</si>
  <si>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</si>
  <si>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</si>
  <si>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</si>
  <si>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</si>
  <si>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</si>
  <si>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</si>
  <si>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</si>
  <si>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</si>
  <si>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</si>
  <si>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</si>
  <si>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</si>
  <si>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</si>
  <si>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</si>
  <si>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</si>
  <si>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</si>
  <si>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</si>
  <si>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</si>
  <si>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</si>
  <si>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</si>
  <si>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</si>
  <si>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</si>
  <si>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</si>
  <si>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</si>
  <si>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</si>
  <si>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</si>
  <si>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</si>
  <si>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</si>
  <si>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</si>
  <si>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</si>
  <si>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</si>
  <si>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</si>
  <si>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</si>
  <si>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</si>
  <si>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</si>
  <si>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</si>
  <si>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</si>
  <si>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</si>
  <si>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</si>
  <si>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</si>
  <si>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</si>
  <si>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</si>
  <si>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</si>
  <si>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</si>
  <si>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</si>
  <si>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</si>
  <si>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</si>
  <si>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</si>
  <si>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</si>
  <si>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</si>
  <si>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</si>
  <si>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</si>
  <si>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</si>
  <si>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</si>
  <si>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</si>
  <si>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</si>
  <si>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</si>
  <si>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</si>
  <si>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</si>
  <si>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</si>
  <si>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</si>
  <si>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</si>
  <si>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</si>
  <si>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</si>
  <si>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</si>
  <si>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</si>
  <si>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</si>
  <si>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</si>
  <si>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</si>
  <si>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</si>
  <si>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</si>
  <si>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</si>
  <si>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</si>
  <si>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</si>
  <si>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</si>
  <si>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</si>
  <si>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</si>
  <si>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</si>
  <si>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</si>
  <si>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</si>
  <si>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</si>
  <si>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</si>
  <si>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</si>
  <si>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</si>
  <si>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</si>
  <si>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</si>
  <si>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</si>
  <si>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</si>
  <si>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</si>
  <si>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</si>
  <si>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</si>
  <si>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</si>
  <si>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</si>
  <si>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</si>
  <si>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</si>
  <si>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</si>
  <si>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</si>
  <si>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</si>
  <si>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</si>
  <si>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</si>
  <si>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</si>
  <si>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</si>
  <si>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</si>
  <si>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</si>
  <si>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</si>
  <si>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</si>
  <si>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</si>
  <si>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</si>
  <si>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</si>
  <si>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</si>
  <si>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</si>
  <si>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</si>
  <si>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</si>
  <si>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</si>
  <si>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</si>
  <si>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</si>
  <si>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</si>
  <si>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</si>
  <si>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</si>
  <si>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</si>
  <si>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</si>
  <si>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</si>
  <si>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</si>
  <si>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</si>
  <si>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</si>
  <si>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</si>
  <si>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</si>
  <si>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</si>
  <si>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</si>
  <si>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</si>
  <si>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</si>
  <si>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</si>
  <si>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</si>
  <si>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</si>
  <si>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</si>
  <si>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</si>
  <si>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</si>
  <si>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</si>
  <si>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</si>
  <si>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</si>
  <si>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</si>
  <si>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</si>
  <si>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</si>
  <si>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</si>
  <si>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</si>
  <si>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</si>
  <si>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</si>
  <si>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</si>
  <si>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</si>
  <si>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</si>
  <si>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</si>
  <si>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</si>
  <si>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</si>
  <si>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</si>
  <si>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</si>
  <si>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</si>
  <si>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</si>
  <si>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</si>
  <si>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</si>
  <si>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</si>
  <si>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</si>
  <si>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</si>
  <si>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</si>
  <si>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</si>
  <si>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</si>
  <si>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</si>
  <si>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</si>
  <si>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</si>
  <si>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</si>
  <si>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</si>
  <si>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</si>
  <si>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</si>
  <si>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</si>
  <si>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</si>
  <si>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</si>
  <si>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</si>
  <si>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</si>
  <si>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</si>
  <si>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</si>
  <si>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</si>
  <si>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</si>
  <si>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</si>
  <si>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</si>
  <si>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</si>
  <si>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</si>
  <si>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</si>
  <si>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</si>
  <si>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</si>
  <si>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</si>
  <si>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</si>
  <si>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</si>
  <si>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</si>
  <si>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</si>
  <si>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</si>
  <si>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</si>
  <si>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</si>
  <si>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</si>
  <si>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</si>
  <si>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</si>
  <si>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</si>
  <si>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</si>
  <si>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</si>
  <si>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</si>
  <si>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</si>
  <si>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</si>
  <si>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</si>
  <si>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</si>
  <si>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</si>
  <si>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</si>
  <si>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</si>
  <si>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</si>
  <si>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</si>
  <si>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</si>
  <si>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</si>
  <si>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</si>
  <si>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</si>
  <si>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</si>
  <si>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</si>
  <si>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</si>
  <si>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</si>
  <si>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</si>
  <si>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</si>
  <si>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</si>
  <si>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</si>
  <si>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</si>
  <si>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</si>
  <si>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</si>
  <si>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</si>
  <si>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</si>
  <si>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</si>
  <si>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</si>
  <si>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</si>
  <si>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</si>
  <si>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</si>
  <si>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</si>
  <si>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</si>
  <si>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</si>
  <si>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</si>
  <si>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</si>
  <si>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</si>
  <si>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</si>
  <si>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</si>
  <si>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</si>
  <si>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</si>
  <si>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</si>
  <si>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</si>
  <si>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</si>
  <si>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</si>
  <si>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</si>
  <si>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</si>
  <si>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</si>
  <si>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</si>
  <si>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</si>
  <si>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</si>
  <si>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</si>
  <si>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</si>
  <si>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</si>
  <si>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</si>
  <si>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</si>
  <si>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</si>
  <si>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</si>
  <si>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</si>
  <si>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</si>
  <si>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</si>
  <si>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</si>
  <si>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</si>
  <si>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</si>
  <si>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</si>
  <si>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</si>
  <si>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</si>
  <si>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</si>
  <si>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</si>
  <si>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</si>
  <si>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</si>
  <si>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</si>
  <si>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</si>
  <si>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</si>
  <si>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</si>
  <si>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</si>
  <si>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</si>
  <si>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</si>
  <si>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</si>
  <si>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</si>
  <si>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</si>
  <si>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</si>
  <si>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</si>
  <si>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</si>
  <si>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</si>
  <si>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</si>
  <si>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</si>
  <si>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</si>
  <si>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</si>
  <si>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</si>
  <si>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</si>
  <si>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</si>
  <si>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</si>
  <si>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</si>
  <si>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</si>
  <si>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</si>
  <si>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</si>
  <si>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</si>
  <si>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</si>
  <si>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</si>
  <si>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</si>
  <si>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</si>
  <si>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</si>
  <si>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</si>
  <si>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</si>
  <si>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</si>
  <si>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</si>
  <si>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</si>
  <si>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</si>
  <si>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</si>
  <si>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</si>
  <si>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</si>
  <si>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</si>
  <si>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</si>
  <si>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</si>
  <si>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</si>
  <si>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</si>
  <si>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</si>
  <si>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</si>
  <si>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</si>
  <si>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</si>
  <si>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</si>
  <si>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</si>
  <si>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</si>
  <si>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</si>
  <si>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</si>
  <si>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</si>
  <si>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</si>
  <si>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</si>
  <si>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</si>
  <si>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</si>
  <si>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</si>
  <si>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</si>
  <si>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</si>
  <si>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</si>
  <si>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</si>
  <si>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</si>
  <si>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</si>
  <si>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</si>
  <si>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</si>
  <si>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</si>
  <si>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</si>
  <si>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</si>
  <si>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</si>
  <si>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</si>
  <si>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</si>
  <si>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</si>
  <si>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</si>
  <si>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</si>
  <si>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</si>
  <si>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</si>
  <si>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</si>
  <si>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</si>
  <si>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</si>
  <si>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</si>
  <si>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</si>
  <si>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</si>
  <si>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</si>
  <si>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</si>
  <si>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</si>
  <si>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</si>
  <si>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</si>
  <si>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</si>
  <si>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</si>
  <si>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</si>
  <si>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</si>
  <si>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</si>
  <si>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</si>
  <si>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</si>
  <si>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</si>
  <si>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</si>
  <si>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</si>
  <si>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</si>
  <si>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</si>
  <si>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</si>
  <si>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</si>
  <si>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</si>
  <si>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</si>
  <si>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</si>
  <si>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</si>
  <si>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</si>
  <si>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</si>
  <si>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</si>
  <si>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</si>
  <si>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</si>
  <si>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</si>
  <si>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</si>
  <si>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</si>
  <si>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</si>
  <si>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</si>
  <si>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</si>
  <si>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</si>
  <si>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</si>
  <si>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</si>
  <si>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</si>
  <si>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</si>
  <si>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</si>
  <si>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</si>
  <si>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</si>
  <si>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</si>
  <si>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</si>
  <si>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</si>
  <si>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</si>
  <si>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</si>
  <si>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</si>
  <si>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</si>
  <si>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</si>
  <si>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</si>
  <si>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</si>
  <si>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</si>
  <si>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</si>
  <si>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</si>
  <si>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</si>
  <si>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</si>
  <si>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</si>
  <si>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</si>
  <si>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</si>
  <si>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</si>
  <si>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</si>
  <si>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</si>
  <si>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</si>
  <si>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</si>
  <si>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</si>
  <si>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</si>
  <si>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</si>
  <si>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</si>
  <si>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</si>
  <si>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</si>
  <si>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</si>
  <si>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</si>
  <si>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</si>
  <si>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</si>
  <si>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</si>
  <si>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</si>
  <si>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</si>
  <si>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</si>
  <si>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</si>
  <si>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</si>
  <si>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</si>
  <si>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</si>
  <si>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</si>
  <si>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</si>
  <si>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</si>
  <si>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</si>
  <si>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</si>
  <si>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</si>
  <si>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</si>
  <si>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</si>
  <si>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</si>
  <si>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</si>
  <si>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</si>
  <si>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</si>
  <si>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</si>
  <si>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</si>
  <si>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</si>
  <si>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</si>
  <si>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</si>
  <si>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</si>
  <si>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</si>
  <si>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</si>
  <si>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</si>
  <si>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</si>
  <si>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</si>
  <si>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</si>
  <si>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</si>
  <si>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</si>
  <si>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</si>
  <si>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</si>
  <si>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</si>
  <si>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</si>
  <si>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</si>
  <si>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</si>
  <si>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</si>
  <si>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</si>
  <si>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</si>
  <si>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</si>
  <si>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</si>
  <si>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</si>
  <si>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</si>
  <si>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</si>
  <si>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</si>
  <si>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</si>
  <si>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</si>
  <si>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</si>
  <si>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</si>
  <si>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</si>
  <si>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</si>
  <si>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</si>
  <si>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</si>
  <si>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</si>
  <si>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</si>
  <si>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</si>
  <si>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</si>
  <si>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</si>
  <si>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</si>
  <si>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</si>
  <si>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</si>
  <si>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</si>
  <si>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</si>
  <si>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</si>
  <si>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</si>
  <si>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</si>
  <si>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</si>
  <si>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</si>
  <si>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</si>
  <si>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</si>
  <si>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</si>
  <si>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</si>
  <si>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</si>
  <si>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</si>
  <si>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</si>
  <si>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</si>
  <si>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</si>
  <si>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</si>
  <si>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</si>
  <si>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</si>
  <si>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</si>
  <si>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</si>
  <si>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</si>
  <si>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</si>
  <si>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</si>
  <si>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</si>
  <si>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</si>
  <si>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</si>
  <si>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</si>
  <si>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</si>
  <si>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</si>
  <si>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</si>
  <si>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</si>
  <si>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</si>
  <si>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</si>
  <si>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</si>
  <si>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</si>
  <si>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</si>
  <si>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</si>
  <si>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</si>
  <si>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</si>
  <si>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</si>
  <si>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</si>
  <si>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</si>
  <si>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</si>
  <si>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</si>
  <si>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</si>
  <si>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</si>
  <si>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</si>
  <si>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</si>
  <si>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</si>
  <si>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</si>
  <si>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</si>
  <si>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</si>
  <si>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</si>
  <si>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</si>
  <si>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</si>
  <si>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</si>
  <si>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</si>
  <si>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</si>
  <si>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</si>
  <si>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</si>
  <si>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</si>
  <si>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</si>
  <si>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</si>
  <si>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</si>
  <si>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</si>
  <si>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</si>
  <si>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</si>
  <si>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</si>
  <si>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</si>
  <si>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</si>
  <si>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</si>
  <si>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</si>
  <si>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</si>
  <si>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</si>
  <si>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</si>
  <si>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</si>
  <si>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</si>
  <si>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</si>
  <si>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</si>
  <si>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</si>
  <si>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</si>
  <si>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</si>
  <si>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</si>
  <si>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</si>
  <si>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</si>
  <si>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</si>
  <si>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</si>
  <si>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</si>
  <si>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</si>
  <si>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</si>
  <si>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</si>
  <si>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</si>
  <si>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</si>
  <si>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</si>
  <si>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</si>
  <si>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</si>
  <si>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</si>
  <si>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</si>
  <si>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</si>
  <si>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</si>
  <si>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</si>
  <si>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</si>
  <si>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</si>
  <si>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</si>
  <si>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</si>
  <si>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</si>
  <si>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</si>
  <si>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</si>
  <si>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</si>
  <si>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</si>
  <si>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</si>
  <si>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</si>
  <si>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</si>
  <si>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</si>
  <si>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</si>
  <si>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</si>
  <si>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</si>
  <si>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</si>
  <si>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</si>
  <si>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</si>
  <si>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</si>
  <si>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</si>
  <si>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</si>
  <si>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</si>
  <si>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</si>
  <si>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</si>
  <si>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</si>
  <si>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</si>
  <si>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</si>
  <si>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</si>
  <si>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</si>
  <si>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</si>
  <si>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</si>
  <si>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</si>
  <si>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</si>
  <si>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</si>
  <si>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</si>
  <si>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</si>
  <si>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</si>
  <si>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</si>
  <si>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</si>
  <si>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</si>
  <si>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</si>
  <si>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</si>
  <si>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</si>
  <si>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</si>
  <si>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</si>
  <si>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</si>
  <si>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</si>
  <si>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</si>
  <si>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</si>
  <si>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</si>
  <si>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</si>
  <si>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</si>
  <si>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</si>
  <si>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</si>
  <si>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</si>
  <si>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</si>
  <si>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</si>
  <si>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</si>
  <si>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</si>
  <si>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</si>
  <si>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</si>
  <si>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</si>
  <si>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</si>
  <si>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</si>
  <si>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</si>
  <si>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</si>
  <si>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</si>
  <si>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</si>
  <si>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</si>
  <si>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</si>
  <si>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</si>
  <si>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</si>
  <si>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</si>
  <si>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</si>
  <si>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</si>
  <si>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</si>
  <si>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</si>
  <si>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</si>
  <si>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</si>
  <si>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</si>
  <si>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</si>
  <si>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</si>
  <si>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</si>
  <si>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</si>
  <si>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</si>
  <si>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</si>
  <si>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</si>
  <si>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</si>
  <si>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</si>
  <si>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</si>
  <si>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</si>
  <si>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</si>
  <si>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</si>
  <si>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</si>
  <si>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</si>
  <si>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</si>
  <si>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</si>
  <si>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</si>
  <si>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</si>
  <si>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</si>
  <si>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</si>
  <si>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</si>
  <si>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</si>
  <si>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</si>
  <si>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</si>
  <si>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</si>
  <si>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</si>
  <si>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</si>
  <si>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</si>
  <si>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</si>
  <si>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</si>
  <si>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</si>
  <si>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</si>
  <si>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</si>
  <si>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</si>
  <si>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</si>
  <si>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</si>
  <si>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</si>
  <si>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</si>
  <si>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</si>
  <si>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</si>
  <si>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</si>
  <si>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</si>
  <si>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</si>
  <si>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</si>
  <si>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</si>
  <si>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</si>
  <si>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</si>
  <si>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</si>
  <si>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</si>
  <si>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</si>
  <si>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</si>
  <si>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</si>
  <si>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</si>
  <si>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</si>
  <si>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</si>
  <si>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</si>
  <si>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</si>
  <si>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</si>
  <si>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</si>
  <si>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</si>
  <si>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</si>
  <si>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</si>
  <si>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</si>
  <si>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</si>
  <si>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</si>
  <si>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</si>
  <si>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</si>
  <si>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</si>
  <si>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</si>
  <si>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</si>
  <si>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</si>
  <si>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</si>
  <si>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</si>
  <si>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</si>
  <si>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</si>
  <si>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</si>
  <si>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</si>
  <si>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</si>
  <si>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</si>
  <si>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</si>
  <si>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</si>
  <si>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</si>
  <si>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</si>
  <si>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</si>
  <si>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</si>
  <si>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</si>
  <si>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</si>
  <si>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</si>
  <si>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</si>
  <si>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</si>
  <si>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</si>
  <si>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</si>
  <si>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</si>
  <si>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</si>
  <si>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</si>
  <si>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</si>
  <si>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</si>
  <si>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</si>
  <si>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</si>
  <si>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</si>
  <si>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</si>
  <si>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</si>
  <si>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</si>
  <si>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</si>
  <si>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</si>
  <si>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</si>
  <si>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</si>
  <si>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</si>
  <si>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</si>
  <si>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</si>
  <si>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</si>
  <si>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</si>
  <si>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</si>
  <si>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</si>
  <si>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</si>
  <si>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</si>
  <si>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</si>
  <si>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</si>
  <si>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</si>
  <si>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</si>
  <si>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</si>
  <si>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</si>
  <si>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</si>
  <si>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</si>
  <si>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</si>
  <si>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</si>
  <si>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</si>
  <si>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</si>
  <si>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</si>
  <si>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</si>
  <si>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</si>
  <si>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</si>
  <si>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</si>
  <si>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</si>
  <si>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</si>
  <si>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</si>
  <si>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</si>
  <si>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</si>
  <si>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</si>
  <si>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</si>
  <si>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</si>
  <si>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</si>
  <si>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</si>
  <si>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</si>
  <si>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</si>
  <si>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</si>
  <si>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</si>
  <si>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</si>
  <si>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</si>
  <si>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</si>
  <si>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</si>
  <si>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</si>
  <si>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</si>
  <si>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</si>
  <si>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</si>
  <si>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</si>
  <si>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</si>
  <si>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</si>
  <si>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</si>
  <si>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</si>
  <si>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</si>
  <si>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</si>
  <si>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</si>
  <si>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</si>
  <si>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</si>
  <si>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</si>
  <si>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</si>
  <si>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</si>
  <si>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</si>
  <si>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</si>
  <si>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</si>
  <si>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</si>
  <si>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</si>
  <si>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</si>
  <si>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</si>
  <si>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</si>
  <si>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</si>
  <si>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</si>
  <si>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</si>
  <si>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</si>
  <si>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</si>
  <si>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</si>
  <si>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</si>
  <si>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</si>
  <si>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</si>
  <si>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</si>
  <si>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</si>
  <si>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</si>
  <si>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</si>
  <si>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</si>
  <si>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</si>
  <si>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</si>
  <si>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</si>
  <si>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</si>
  <si>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</si>
  <si>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</si>
  <si>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</si>
  <si>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</si>
  <si>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</si>
  <si>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</si>
  <si>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</si>
  <si>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</si>
  <si>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</si>
  <si>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</si>
  <si>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</si>
  <si>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</si>
  <si>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</si>
  <si>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</si>
  <si>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</si>
  <si>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</si>
  <si>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</si>
  <si>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</si>
  <si>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</si>
  <si>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</si>
  <si>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</si>
  <si>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</si>
  <si>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</si>
  <si>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</si>
  <si>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</si>
  <si>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</si>
  <si>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</si>
  <si>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</si>
  <si>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</si>
  <si>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</si>
  <si>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</si>
  <si>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</si>
  <si>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</si>
  <si>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</si>
  <si>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</si>
  <si>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</si>
  <si>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</si>
  <si>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</si>
  <si>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</si>
  <si>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</si>
  <si>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</si>
  <si>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</si>
  <si>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</si>
  <si>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</si>
  <si>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</si>
  <si>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</si>
  <si>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</si>
  <si>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</si>
  <si>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</si>
  <si>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</si>
  <si>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</si>
  <si>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</si>
  <si>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</si>
  <si>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</si>
  <si>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</si>
  <si>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</si>
  <si>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</si>
  <si>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</si>
  <si>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</si>
  <si>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</si>
  <si>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</si>
  <si>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</si>
  <si>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</si>
  <si>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</si>
  <si>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</si>
  <si>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</si>
  <si>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</si>
  <si>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</si>
  <si>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</si>
  <si>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</si>
  <si>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</si>
  <si>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</si>
  <si>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</si>
  <si>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</si>
  <si>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</si>
  <si>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</si>
  <si>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</si>
  <si>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</si>
  <si>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</si>
  <si>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</si>
  <si>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</si>
  <si>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</si>
  <si>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</si>
  <si>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</si>
  <si>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</si>
  <si>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</si>
  <si>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</si>
  <si>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</si>
  <si>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</si>
  <si>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</si>
  <si>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</si>
  <si>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</si>
  <si>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</si>
  <si>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</si>
  <si>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</si>
  <si>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</si>
  <si>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</si>
  <si>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</si>
  <si>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</si>
  <si>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</si>
  <si>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</si>
  <si>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</si>
  <si>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</si>
  <si>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</si>
  <si>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</si>
  <si>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</si>
  <si>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</si>
  <si>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</si>
  <si>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</si>
  <si>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</si>
  <si>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</si>
  <si>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</si>
  <si>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</si>
  <si>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</si>
  <si>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</si>
  <si>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</si>
  <si>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</si>
  <si>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</si>
  <si>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</si>
  <si>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</si>
  <si>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</si>
  <si>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</si>
  <si>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</si>
  <si>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</si>
  <si>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</si>
  <si>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</si>
  <si>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</si>
  <si>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</si>
  <si>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</si>
  <si>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</si>
  <si>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</si>
  <si>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</si>
  <si>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</si>
  <si>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</si>
  <si>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</si>
  <si>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</si>
  <si>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</si>
  <si>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</si>
  <si>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</si>
  <si>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</si>
  <si>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</si>
  <si>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</si>
  <si>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</si>
  <si>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</si>
  <si>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</si>
  <si>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</si>
  <si>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</si>
  <si>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</si>
  <si>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</si>
  <si>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</si>
  <si>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</si>
  <si>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</si>
  <si>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</si>
  <si>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</si>
  <si>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</si>
  <si>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</si>
  <si>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</si>
  <si>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</si>
  <si>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</si>
  <si>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</si>
  <si>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</si>
  <si>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</si>
  <si>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</si>
  <si>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</si>
  <si>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</si>
  <si>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</si>
  <si>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</si>
  <si>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</si>
  <si>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</si>
  <si>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</si>
  <si>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</si>
  <si>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</si>
  <si>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</si>
  <si>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</si>
  <si>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</si>
  <si>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</si>
  <si>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</si>
  <si>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</si>
  <si>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</si>
  <si>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</si>
  <si>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</si>
  <si>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</si>
  <si>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</si>
  <si>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</si>
  <si>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</si>
  <si>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</si>
  <si>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</si>
  <si>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</si>
  <si>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</si>
  <si>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</si>
  <si>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</si>
  <si>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</si>
  <si>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</si>
  <si>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</si>
  <si>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</si>
  <si>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</si>
  <si>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</si>
  <si>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</si>
  <si>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</si>
  <si>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</si>
  <si>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</si>
  <si>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</si>
  <si>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</si>
  <si>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</si>
  <si>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</si>
  <si>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</si>
  <si>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</si>
  <si>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</si>
  <si>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</si>
  <si>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</si>
  <si>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</si>
  <si>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</si>
  <si>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</si>
  <si>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</si>
  <si>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</si>
  <si>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</si>
  <si>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</si>
  <si>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</si>
  <si>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</si>
  <si>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</si>
  <si>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</si>
  <si>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</si>
  <si>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</si>
  <si>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</si>
  <si>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</si>
  <si>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</si>
  <si>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</si>
  <si>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</si>
  <si>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</si>
  <si>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</si>
  <si>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</si>
  <si>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</si>
  <si>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</si>
  <si>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</si>
  <si>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</si>
  <si>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</si>
  <si>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</si>
  <si>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</si>
  <si>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</si>
  <si>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</si>
  <si>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</si>
  <si>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</si>
  <si>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</si>
  <si>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</si>
  <si>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</si>
  <si>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</si>
  <si>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</si>
  <si>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</si>
  <si>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</si>
  <si>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</si>
  <si>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</si>
  <si>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</si>
  <si>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</si>
  <si>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</si>
  <si>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</si>
  <si>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</si>
  <si>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</si>
  <si>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</si>
  <si>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</si>
  <si>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</si>
  <si>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</si>
  <si>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</si>
  <si>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</si>
  <si>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</si>
  <si>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</si>
  <si>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</si>
  <si>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</si>
  <si>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</si>
  <si>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</si>
  <si>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</si>
  <si>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</si>
  <si>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</si>
  <si>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</si>
  <si>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</si>
  <si>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</si>
  <si>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</si>
  <si>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</si>
  <si>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</si>
  <si>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</si>
  <si>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</si>
  <si>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</si>
  <si>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</si>
  <si>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</si>
  <si>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</si>
  <si>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</si>
  <si>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</si>
  <si>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</si>
  <si>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</si>
  <si>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</si>
  <si>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</si>
  <si>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</si>
  <si>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</si>
  <si>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</si>
  <si>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</si>
  <si>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</si>
  <si>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</si>
  <si>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</si>
  <si>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</si>
  <si>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</si>
  <si>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</si>
  <si>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</si>
  <si>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</si>
  <si>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</si>
  <si>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</si>
  <si>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</si>
  <si>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</si>
  <si>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</si>
  <si>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</si>
  <si>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</si>
  <si>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</si>
  <si>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</si>
  <si>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</si>
  <si>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</si>
  <si>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</si>
  <si>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</si>
  <si>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</si>
  <si>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</si>
  <si>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</si>
  <si>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</si>
  <si>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</si>
  <si>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</si>
  <si>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</si>
  <si>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</si>
  <si>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</si>
  <si>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</si>
  <si>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</si>
  <si>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</si>
  <si>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</si>
  <si>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</si>
  <si>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</si>
  <si>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</si>
  <si>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</si>
  <si>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</si>
  <si>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</si>
  <si>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</si>
  <si>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</si>
  <si>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</si>
  <si>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</si>
  <si>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</si>
  <si>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</si>
  <si>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</si>
  <si>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</si>
  <si>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</si>
  <si>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</si>
  <si>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</si>
  <si>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</si>
  <si>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</si>
  <si>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</si>
  <si>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</si>
  <si>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</si>
  <si>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</si>
  <si>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</si>
  <si>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</si>
  <si>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</si>
  <si>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</si>
  <si>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</si>
  <si>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</si>
  <si>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</si>
  <si>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</si>
  <si>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</si>
  <si>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</si>
  <si>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</si>
  <si>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</si>
  <si>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</si>
  <si>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</si>
  <si>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</si>
  <si>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</si>
  <si>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</si>
  <si>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</si>
  <si>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</si>
  <si>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</si>
  <si>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</si>
  <si>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</si>
  <si>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</si>
  <si>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</si>
  <si>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</si>
  <si>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</si>
  <si>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</si>
  <si>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</si>
  <si>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</si>
  <si>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</si>
  <si>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</si>
  <si>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</si>
  <si>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</si>
  <si>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</si>
  <si>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</si>
  <si>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</si>
  <si>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</si>
  <si>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</si>
  <si>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</si>
  <si>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</si>
  <si>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</si>
  <si>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</si>
  <si>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</si>
  <si>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</si>
  <si>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</si>
  <si>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</si>
  <si>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</si>
  <si>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</si>
  <si>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</si>
  <si>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</si>
  <si>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</si>
  <si>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</si>
  <si>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</si>
  <si>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</si>
  <si>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</si>
  <si>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</si>
  <si>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</si>
  <si>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</si>
  <si>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</si>
  <si>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</si>
  <si>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</si>
  <si>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</si>
  <si>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</si>
  <si>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</si>
  <si>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</si>
  <si>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</si>
  <si>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</si>
  <si>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</si>
  <si>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</si>
  <si>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</si>
  <si>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</si>
  <si>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</si>
  <si>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</si>
  <si>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</si>
  <si>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</si>
  <si>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</si>
  <si>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</si>
  <si>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</si>
  <si>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</si>
  <si>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</si>
  <si>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</si>
  <si>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</si>
  <si>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</si>
  <si>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</si>
  <si>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</si>
  <si>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</si>
  <si>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</si>
  <si>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</si>
  <si>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</si>
  <si>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</si>
  <si>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</si>
  <si>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</si>
  <si>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</si>
  <si>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</si>
  <si>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</si>
  <si>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</si>
  <si>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</si>
  <si>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</si>
  <si>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</si>
  <si>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</si>
  <si>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</si>
  <si>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</si>
  <si>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</si>
  <si>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</si>
  <si>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</si>
  <si>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</si>
  <si>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</si>
  <si>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</si>
  <si>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</si>
  <si>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</si>
  <si>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</si>
  <si>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</si>
  <si>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</si>
  <si>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</si>
  <si>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</si>
  <si>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</si>
  <si>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</si>
  <si>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</si>
  <si>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</si>
  <si>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</si>
  <si>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</si>
  <si>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</si>
  <si>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</si>
  <si>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</si>
  <si>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</si>
  <si>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</si>
  <si>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</si>
  <si>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</si>
  <si>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</si>
  <si>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</si>
  <si>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</si>
  <si>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</si>
  <si>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</si>
  <si>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</si>
  <si>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</si>
  <si>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</si>
  <si>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</si>
  <si>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</si>
  <si>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</si>
  <si>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</si>
  <si>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</si>
  <si>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</si>
  <si>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</si>
  <si>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</si>
  <si>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</si>
  <si>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</si>
  <si>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</si>
  <si>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</si>
  <si>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</si>
  <si>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</si>
  <si>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</si>
  <si>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</si>
  <si>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</si>
  <si>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</si>
  <si>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</si>
  <si>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</si>
  <si>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</si>
  <si>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</si>
  <si>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</si>
  <si>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</si>
  <si>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</si>
  <si>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</si>
  <si>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</si>
  <si>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</si>
  <si>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</si>
  <si>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</si>
  <si>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</si>
  <si>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</si>
  <si>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</si>
  <si>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</si>
  <si>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</si>
  <si>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</si>
  <si>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</si>
  <si>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</si>
  <si>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</si>
  <si>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</si>
  <si>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</si>
  <si>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</si>
  <si>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</si>
  <si>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</si>
  <si>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</si>
  <si>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</si>
  <si>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</si>
  <si>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</si>
  <si>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</si>
  <si>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</si>
  <si>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</si>
  <si>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</si>
  <si>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</si>
  <si>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</si>
  <si>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</si>
  <si>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</si>
  <si>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</si>
  <si>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</si>
  <si>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</si>
  <si>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</si>
  <si>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</si>
  <si>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</si>
  <si>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</si>
  <si>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</si>
  <si>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</si>
  <si>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</si>
  <si>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</si>
  <si>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</si>
  <si>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</si>
  <si>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</si>
  <si>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</si>
  <si>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</si>
  <si>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</si>
  <si>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</si>
  <si>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</si>
  <si>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</si>
  <si>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</si>
  <si>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</si>
  <si>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</si>
  <si>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</si>
  <si>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</si>
  <si>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</si>
  <si>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</si>
  <si>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</si>
  <si>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</si>
  <si>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</si>
  <si>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</si>
  <si>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</si>
  <si>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</si>
  <si>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</si>
  <si>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</si>
  <si>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</si>
  <si>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</si>
  <si>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</si>
  <si>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</si>
  <si>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</si>
  <si>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</si>
  <si>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</si>
  <si>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</si>
  <si>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</si>
  <si>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</si>
  <si>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</si>
  <si>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</si>
  <si>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</si>
  <si>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</si>
  <si>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</si>
  <si>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</si>
  <si>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</si>
  <si>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</si>
  <si>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</si>
  <si>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</si>
  <si>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</si>
  <si>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</si>
  <si>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</si>
  <si>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</si>
  <si>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</si>
  <si>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</si>
  <si>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</si>
  <si>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</si>
  <si>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</si>
  <si>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</si>
  <si>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</si>
  <si>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</si>
  <si>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</si>
  <si>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</si>
  <si>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</si>
  <si>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</si>
  <si>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</si>
  <si>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</si>
  <si>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</si>
  <si>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</si>
  <si>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</si>
  <si>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</si>
  <si>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</si>
  <si>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</si>
  <si>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</si>
  <si>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</si>
  <si>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</si>
  <si>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</si>
  <si>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</si>
  <si>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</si>
  <si>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</si>
  <si>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</si>
  <si>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</si>
  <si>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</si>
  <si>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</si>
  <si>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</si>
  <si>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</si>
  <si>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</si>
  <si>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</si>
  <si>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</si>
  <si>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</si>
  <si>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</si>
  <si>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</si>
  <si>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</si>
  <si>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</si>
  <si>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</si>
  <si>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</si>
  <si>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</si>
  <si>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</si>
  <si>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</si>
  <si>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</si>
  <si>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</si>
  <si>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</si>
  <si>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</si>
  <si>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</si>
  <si>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</si>
  <si>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</si>
  <si>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</si>
  <si>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</si>
  <si>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</si>
  <si>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</si>
  <si>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</si>
  <si>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</si>
  <si>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</si>
  <si>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</si>
  <si>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</si>
  <si>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</si>
  <si>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</si>
  <si>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</si>
  <si>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</si>
  <si>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</si>
  <si>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</si>
  <si>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</si>
  <si>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</si>
  <si>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</si>
  <si>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</si>
  <si>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</si>
  <si>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</si>
  <si>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</si>
  <si>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</si>
  <si>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</si>
  <si>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</si>
  <si>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</si>
  <si>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</si>
  <si>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</si>
  <si>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</si>
  <si>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</si>
  <si>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</si>
  <si>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</si>
  <si>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</si>
  <si>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</si>
  <si>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</si>
  <si>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</si>
  <si>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</si>
  <si>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</si>
  <si>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</si>
  <si>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</si>
  <si>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</si>
  <si>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</si>
  <si>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</si>
  <si>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</si>
  <si>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</si>
  <si>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</si>
  <si>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</si>
  <si>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</si>
  <si>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</si>
  <si>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</si>
  <si>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</si>
  <si>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</si>
  <si>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</si>
  <si>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</si>
  <si>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</si>
  <si>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</si>
  <si>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</si>
  <si>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</si>
  <si>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</si>
  <si>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</si>
  <si>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</si>
  <si>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</si>
  <si>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</si>
  <si>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</si>
  <si>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</si>
  <si>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</si>
  <si>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</si>
  <si>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</si>
  <si>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</si>
  <si>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</si>
  <si>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</si>
  <si>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</si>
  <si>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</si>
  <si>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</si>
  <si>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</si>
  <si>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</si>
  <si>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</si>
  <si>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</si>
  <si>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</si>
  <si>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</si>
  <si>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</si>
  <si>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</si>
  <si>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</si>
  <si>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</si>
  <si>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</si>
  <si>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</si>
  <si>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</si>
  <si>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</si>
  <si>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</si>
  <si>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</si>
  <si>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</si>
  <si>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</si>
  <si>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</si>
  <si>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</si>
  <si>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</si>
  <si>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</si>
  <si>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</si>
  <si>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</si>
  <si>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</si>
  <si>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</si>
  <si>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</si>
  <si>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</si>
  <si>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</si>
  <si>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</si>
  <si>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</si>
  <si>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</si>
  <si>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</si>
  <si>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</si>
  <si>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</si>
  <si>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</si>
  <si>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</si>
  <si>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</si>
  <si>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</si>
  <si>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</si>
  <si>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</si>
  <si>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</si>
  <si>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</si>
  <si>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</si>
  <si>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</si>
  <si>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</si>
  <si>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</si>
  <si>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</si>
  <si>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</si>
  <si>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</si>
  <si>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</si>
  <si>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</si>
  <si>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</si>
  <si>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</si>
  <si>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</si>
  <si>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</si>
  <si>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</si>
  <si>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</si>
  <si>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</si>
  <si>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</si>
  <si>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</si>
  <si>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</si>
  <si>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</si>
  <si>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</si>
  <si>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</si>
  <si>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</si>
  <si>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</si>
  <si>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</si>
  <si>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</si>
  <si>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</si>
  <si>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</si>
  <si>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</si>
  <si>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</si>
  <si>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</si>
  <si>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</si>
  <si>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</si>
  <si>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</si>
  <si>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</si>
  <si>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</si>
  <si>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</si>
  <si>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</si>
  <si>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</si>
  <si>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</si>
  <si>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</si>
  <si>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</si>
  <si>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</si>
  <si>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</si>
  <si>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</si>
  <si>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</si>
  <si>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</si>
  <si>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</si>
  <si>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</si>
  <si>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</si>
  <si>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</si>
  <si>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</si>
  <si>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</si>
  <si>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</si>
  <si>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</si>
  <si>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</si>
  <si>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</si>
  <si>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</si>
  <si>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</si>
  <si>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</si>
  <si>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</si>
  <si>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</si>
  <si>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</si>
  <si>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</si>
  <si>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</si>
  <si>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</si>
  <si>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</si>
  <si>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</si>
  <si>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</si>
  <si>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</si>
  <si>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</si>
  <si>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</si>
  <si>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</si>
  <si>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</si>
  <si>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</si>
  <si>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</si>
  <si>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</si>
  <si>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</si>
  <si>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</si>
  <si>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</si>
  <si>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</si>
  <si>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</si>
  <si>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</si>
  <si>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</si>
  <si>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</si>
  <si>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</si>
  <si>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</si>
  <si>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</si>
  <si>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</si>
  <si>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</si>
  <si>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</si>
  <si>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</si>
  <si>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</si>
  <si>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</si>
  <si>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</si>
  <si>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</si>
  <si>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</si>
  <si>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</si>
  <si>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</si>
  <si>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</si>
  <si>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</si>
  <si>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</si>
  <si>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</si>
  <si>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</si>
  <si>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</si>
  <si>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</si>
  <si>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</si>
  <si>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</si>
  <si>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</si>
  <si>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</si>
  <si>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</si>
  <si>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</si>
  <si>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</si>
  <si>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</si>
  <si>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</si>
  <si>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</si>
  <si>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</si>
  <si>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</si>
  <si>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</si>
  <si>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</si>
  <si>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</si>
  <si>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</si>
  <si>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</si>
  <si>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</si>
  <si>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</si>
  <si>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</si>
  <si>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</si>
  <si>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</si>
  <si>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</si>
  <si>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</si>
  <si>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</si>
  <si>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</si>
  <si>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</si>
  <si>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</si>
  <si>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</si>
  <si>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</si>
  <si>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</si>
  <si>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</si>
  <si>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</si>
  <si>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</si>
  <si>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</si>
  <si>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</si>
  <si>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</si>
  <si>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</si>
  <si>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</si>
  <si>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</si>
  <si>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</si>
  <si>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</si>
  <si>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</si>
  <si>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</si>
  <si>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</si>
  <si>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</si>
  <si>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</si>
  <si>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</si>
  <si>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</si>
  <si>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</si>
  <si>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</si>
  <si>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</si>
  <si>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</si>
  <si>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</si>
  <si>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</si>
  <si>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</si>
  <si>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</si>
  <si>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</si>
  <si>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</si>
  <si>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</si>
  <si>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</si>
  <si>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</si>
  <si>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</si>
  <si>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</si>
  <si>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</si>
  <si>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</si>
  <si>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</si>
  <si>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</si>
  <si>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</si>
  <si>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</si>
  <si>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</si>
  <si>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</si>
  <si>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</si>
  <si>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</si>
  <si>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</si>
  <si>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</si>
  <si>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</si>
  <si>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</si>
  <si>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</si>
  <si>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</si>
  <si>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</si>
  <si>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</si>
  <si>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</si>
  <si>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</si>
  <si>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</si>
  <si>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</si>
  <si>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</si>
  <si>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</si>
  <si>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</si>
  <si>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</si>
  <si>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</si>
  <si>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</si>
  <si>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</si>
  <si>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</si>
  <si>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</si>
  <si>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</si>
  <si>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</si>
  <si>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</si>
  <si>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</si>
  <si>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</si>
  <si>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</si>
  <si>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</si>
  <si>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</si>
  <si>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</si>
  <si>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</si>
  <si>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</si>
  <si>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</si>
  <si>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</si>
  <si>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</si>
  <si>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</si>
  <si>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</si>
  <si>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</si>
  <si>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</si>
  <si>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</si>
  <si>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</si>
  <si>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</si>
  <si>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</si>
  <si>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</si>
  <si>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</si>
  <si>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</si>
  <si>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</si>
  <si>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</si>
  <si>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</si>
  <si>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</si>
  <si>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</si>
  <si>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</si>
  <si>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</si>
  <si>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</si>
  <si>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</si>
  <si>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</si>
  <si>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</si>
  <si>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</si>
  <si>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</si>
  <si>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</si>
  <si>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</si>
  <si>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</si>
  <si>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</si>
  <si>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</si>
  <si>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</si>
  <si>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</si>
  <si>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</si>
  <si>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</si>
  <si>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</si>
  <si>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</si>
  <si>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</si>
  <si>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</si>
  <si>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</si>
  <si>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</si>
  <si>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</si>
  <si>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</si>
  <si>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</si>
  <si>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</si>
  <si>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</si>
  <si>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</si>
  <si>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</si>
  <si>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</si>
  <si>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</si>
  <si>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</si>
  <si>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</si>
  <si>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</si>
  <si>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</si>
  <si>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</si>
  <si>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</si>
  <si>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</si>
  <si>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</si>
  <si>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</si>
  <si>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</si>
  <si>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</si>
  <si>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</si>
  <si>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</si>
  <si>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</si>
  <si>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</si>
  <si>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</si>
  <si>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</si>
  <si>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</si>
  <si>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</si>
  <si>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</si>
  <si>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</si>
  <si>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</si>
  <si>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</si>
  <si>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</si>
  <si>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</si>
  <si>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</si>
  <si>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</si>
  <si>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</si>
  <si>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</si>
  <si>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</si>
  <si>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</si>
  <si>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</si>
  <si>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</si>
  <si>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</si>
  <si>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</si>
  <si>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</si>
  <si>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</si>
  <si>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</si>
  <si>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</si>
  <si>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</si>
  <si>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</si>
  <si>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</si>
  <si>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</si>
  <si>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</si>
  <si>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</si>
  <si>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</si>
  <si>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</si>
  <si>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</si>
  <si>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</si>
  <si>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</si>
  <si>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</si>
  <si>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</si>
  <si>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</si>
  <si>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</si>
  <si>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</si>
  <si>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</si>
  <si>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</si>
  <si>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</si>
  <si>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</si>
  <si>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</si>
  <si>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</si>
  <si>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</si>
  <si>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</si>
  <si>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</si>
  <si>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</si>
  <si>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</si>
  <si>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</si>
  <si>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</si>
  <si>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</si>
  <si>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</si>
  <si>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</si>
  <si>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</si>
  <si>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</si>
  <si>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</si>
  <si>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</si>
  <si>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</si>
  <si>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</si>
  <si>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</si>
  <si>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</si>
  <si>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</si>
  <si>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</si>
  <si>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</si>
  <si>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</si>
  <si>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</si>
  <si>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</si>
  <si>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</si>
  <si>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</si>
  <si>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</si>
  <si>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</si>
  <si>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</si>
  <si>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</si>
  <si>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</si>
  <si>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</si>
  <si>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</si>
  <si>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</si>
  <si>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</si>
  <si>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</si>
  <si>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</si>
  <si>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</si>
  <si>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</si>
  <si>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</si>
  <si>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</si>
  <si>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</si>
  <si>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</si>
  <si>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</si>
  <si>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</si>
  <si>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</si>
  <si>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</si>
  <si>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</si>
  <si>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</si>
  <si>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</si>
  <si>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</si>
  <si>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</si>
  <si>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</si>
  <si>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</si>
  <si>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</si>
  <si>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</si>
  <si>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</si>
  <si>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</si>
  <si>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</si>
  <si>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</si>
  <si>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</si>
  <si>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</si>
  <si>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</si>
  <si>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</si>
  <si>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</si>
  <si>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</si>
  <si>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</si>
  <si>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</si>
  <si>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</si>
  <si>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</si>
  <si>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</si>
  <si>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</si>
  <si>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</si>
  <si>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</si>
  <si>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</si>
  <si>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</si>
  <si>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</si>
  <si>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</si>
  <si>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</si>
  <si>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</si>
  <si>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</si>
  <si>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</si>
  <si>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</si>
  <si>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</si>
  <si>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</si>
  <si>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</si>
  <si>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</si>
  <si>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</si>
  <si>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</si>
  <si>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</si>
  <si>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</si>
  <si>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</si>
  <si>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</si>
  <si>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</si>
  <si>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</si>
  <si>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</si>
  <si>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</si>
  <si>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</si>
  <si>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</si>
  <si>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</si>
  <si>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</si>
  <si>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</si>
  <si>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</si>
  <si>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</si>
  <si>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</si>
  <si>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</si>
  <si>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</si>
  <si>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</si>
  <si>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</si>
  <si>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</si>
  <si>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</si>
  <si>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</si>
  <si>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</si>
  <si>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</si>
  <si>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</si>
  <si>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</si>
  <si>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</si>
  <si>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</si>
  <si>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</si>
  <si>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</si>
  <si>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</si>
  <si>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</si>
  <si>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</si>
  <si>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</si>
  <si>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</si>
  <si>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</si>
  <si>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</si>
  <si>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</si>
  <si>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</si>
  <si>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</si>
  <si>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</si>
  <si>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</si>
  <si>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</si>
  <si>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</si>
  <si>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</si>
  <si>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</si>
  <si>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</si>
  <si>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</si>
  <si>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</si>
  <si>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</si>
  <si>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</si>
  <si>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</si>
  <si>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</si>
  <si>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</si>
  <si>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</si>
  <si>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</si>
  <si>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</si>
  <si>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</si>
  <si>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</si>
  <si>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</si>
  <si>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</si>
  <si>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</si>
  <si>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</si>
  <si>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</si>
  <si>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</si>
  <si>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</si>
  <si>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</si>
  <si>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</si>
  <si>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</si>
  <si>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</si>
  <si>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</si>
  <si>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</si>
  <si>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</si>
  <si>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</si>
  <si>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</si>
  <si>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</si>
  <si>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</si>
  <si>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</si>
  <si>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</si>
  <si>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</si>
  <si>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</si>
  <si>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</si>
  <si>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</si>
  <si>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</si>
  <si>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</si>
  <si>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</si>
  <si>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</si>
  <si>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</si>
  <si>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</si>
  <si>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</si>
  <si>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</si>
  <si>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</si>
  <si>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</si>
  <si>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</si>
  <si>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</si>
  <si>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</si>
  <si>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</si>
  <si>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</si>
  <si>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</si>
  <si>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</si>
  <si>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</si>
  <si>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</si>
  <si>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</si>
  <si>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</si>
  <si>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</si>
  <si>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</si>
  <si>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</si>
  <si>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</si>
  <si>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</si>
  <si>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</si>
  <si>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</si>
  <si>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</si>
  <si>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</si>
  <si>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</si>
  <si>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</si>
  <si>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</si>
  <si>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</si>
  <si>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</si>
  <si>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</si>
  <si>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</si>
  <si>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</si>
  <si>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</si>
  <si>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</si>
  <si>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</si>
  <si>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</si>
  <si>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</si>
  <si>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</si>
  <si>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</si>
  <si>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</si>
  <si>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</si>
  <si>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</si>
  <si>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</si>
  <si>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</si>
  <si>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</si>
  <si>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</si>
  <si>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</si>
  <si>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</si>
  <si>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</si>
  <si>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</si>
  <si>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</si>
  <si>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</si>
  <si>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</si>
  <si>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</si>
  <si>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</si>
  <si>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</si>
  <si>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</si>
  <si>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</si>
  <si>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</si>
  <si>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</si>
  <si>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</si>
  <si>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</si>
  <si>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</si>
  <si>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</si>
  <si>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</si>
  <si>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</si>
  <si>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</si>
  <si>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</si>
  <si>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</si>
  <si>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</si>
  <si>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</si>
  <si>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</si>
  <si>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</si>
  <si>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</si>
  <si>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</si>
  <si>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</si>
  <si>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</si>
  <si>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</si>
  <si>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</si>
  <si>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</si>
  <si>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</si>
  <si>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</si>
  <si>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</si>
  <si>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</si>
  <si>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</si>
  <si>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</si>
  <si>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</si>
  <si>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</si>
  <si>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</si>
  <si>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</si>
  <si>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</si>
  <si>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</si>
  <si>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</si>
  <si>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</si>
  <si>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</si>
  <si>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</si>
  <si>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</si>
  <si>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</si>
  <si>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</si>
  <si>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</si>
  <si>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</si>
  <si>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</si>
  <si>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</si>
  <si>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</si>
  <si>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</si>
  <si>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</si>
  <si>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</si>
  <si>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</si>
  <si>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</si>
  <si>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</si>
  <si>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</si>
  <si>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</si>
  <si>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</si>
  <si>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</si>
  <si>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</si>
  <si>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</si>
  <si>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</si>
  <si>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</si>
  <si>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</si>
  <si>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</si>
  <si>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</si>
  <si>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</si>
  <si>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</si>
  <si>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</si>
  <si>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</si>
  <si>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</si>
  <si>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</si>
  <si>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</si>
  <si>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</si>
  <si>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</si>
  <si>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</si>
  <si>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</si>
  <si>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</si>
  <si>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</si>
  <si>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</si>
  <si>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</si>
  <si>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</si>
  <si>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</si>
  <si>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</si>
  <si>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</si>
  <si>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</si>
  <si>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</si>
  <si>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</si>
  <si>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</si>
  <si>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</si>
  <si>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</si>
  <si>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</si>
  <si>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</si>
  <si>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</si>
  <si>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</si>
  <si>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</si>
  <si>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</si>
  <si>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</si>
  <si>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</si>
  <si>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</si>
  <si>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</si>
  <si>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</si>
  <si>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</si>
  <si>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</si>
  <si>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</si>
  <si>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</si>
  <si>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</si>
  <si>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</si>
  <si>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</si>
  <si>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</si>
  <si>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</si>
  <si>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</si>
  <si>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</si>
  <si>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</si>
  <si>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</si>
  <si>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</si>
  <si>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</si>
  <si>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</si>
  <si>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</si>
  <si>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</si>
  <si>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</si>
  <si>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</si>
  <si>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</si>
  <si>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</si>
  <si>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</si>
  <si>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</si>
  <si>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</si>
  <si>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</si>
  <si>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</si>
  <si>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</si>
  <si>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</si>
  <si>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</si>
  <si>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</si>
  <si>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</si>
  <si>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</si>
  <si>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</si>
  <si>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</si>
  <si>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</si>
  <si>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</si>
  <si>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</si>
  <si>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</si>
  <si>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</si>
  <si>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</si>
  <si>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</si>
  <si>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</si>
  <si>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</si>
  <si>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</si>
  <si>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</si>
  <si>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</si>
  <si>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</si>
  <si>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</si>
  <si>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</si>
  <si>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</si>
  <si>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</si>
  <si>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</si>
  <si>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</si>
  <si>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</si>
  <si>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</si>
  <si>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</si>
  <si>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</si>
  <si>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</si>
  <si>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</si>
  <si>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</si>
  <si>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</si>
  <si>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</si>
  <si>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</si>
  <si>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</si>
  <si>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</si>
  <si>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</si>
  <si>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</si>
  <si>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</si>
  <si>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</si>
  <si>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</si>
  <si>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</si>
  <si>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</si>
  <si>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</si>
  <si>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</si>
  <si>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</si>
  <si>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</si>
  <si>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</si>
  <si>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</si>
  <si>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</si>
  <si>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</si>
  <si>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</si>
  <si>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</si>
  <si>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</si>
  <si>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</si>
  <si>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</si>
  <si>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</si>
  <si>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</si>
  <si>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</si>
  <si>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</si>
  <si>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</si>
  <si>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</si>
  <si>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</si>
  <si>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</si>
  <si>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</si>
  <si>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</si>
  <si>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</si>
  <si>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</si>
  <si>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</si>
  <si>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</si>
  <si>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</si>
  <si>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</si>
  <si>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</si>
  <si>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</si>
  <si>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</si>
  <si>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</si>
  <si>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</si>
  <si>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</si>
  <si>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</si>
  <si>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</si>
  <si>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</si>
  <si>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</si>
  <si>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</si>
  <si>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</si>
  <si>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</si>
  <si>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</si>
  <si>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</si>
  <si>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</si>
  <si>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</si>
  <si>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</si>
  <si>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</si>
  <si>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</si>
  <si>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</si>
  <si>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</si>
  <si>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</si>
  <si>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</si>
  <si>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</si>
  <si>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</si>
  <si>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</si>
  <si>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</si>
  <si>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</si>
  <si>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</si>
  <si>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</si>
  <si>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</si>
  <si>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</si>
  <si>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</si>
  <si>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</si>
  <si>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</si>
  <si>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</si>
  <si>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</si>
  <si>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</si>
  <si>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</si>
  <si>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</si>
  <si>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</si>
  <si>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</si>
  <si>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</si>
  <si>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</si>
  <si>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</si>
  <si>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</si>
  <si>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</si>
  <si>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</si>
  <si>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</si>
  <si>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</si>
  <si>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</si>
  <si>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</si>
  <si>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</si>
  <si>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</si>
  <si>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</si>
  <si>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</si>
  <si>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</si>
  <si>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</si>
  <si>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</si>
  <si>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</si>
  <si>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</si>
  <si>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</si>
  <si>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</si>
  <si>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</si>
  <si>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</si>
  <si>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</si>
  <si>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</si>
  <si>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</si>
  <si>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</si>
  <si>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</si>
  <si>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</si>
  <si>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</si>
  <si>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</si>
  <si>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</si>
  <si>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</si>
  <si>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</si>
  <si>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</si>
  <si>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</si>
  <si>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</si>
  <si>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</si>
  <si>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</si>
  <si>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</si>
  <si>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</si>
  <si>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</si>
  <si>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</si>
  <si>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</si>
  <si>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</si>
  <si>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</si>
  <si>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</si>
  <si>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</si>
  <si>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</si>
  <si>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</si>
  <si>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</si>
  <si>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</si>
  <si>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</si>
  <si>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</si>
  <si>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</si>
  <si>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</si>
  <si>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</si>
  <si>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</si>
  <si>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</si>
  <si>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</si>
  <si>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</si>
  <si>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</si>
  <si>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</si>
  <si>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</si>
  <si>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</si>
  <si>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</si>
  <si>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</si>
  <si>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</si>
  <si>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</si>
  <si>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</si>
  <si>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</si>
  <si>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</si>
  <si>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</si>
  <si>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</si>
  <si>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</si>
  <si>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</si>
  <si>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</si>
  <si>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</si>
  <si>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</si>
  <si>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</si>
  <si>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</si>
  <si>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</si>
  <si>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</si>
  <si>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</si>
  <si>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</si>
  <si>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</si>
  <si>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</si>
  <si>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</si>
  <si>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</si>
  <si>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</si>
  <si>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</si>
  <si>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</si>
  <si>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</si>
  <si>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</si>
  <si>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</si>
  <si>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</si>
  <si>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</si>
  <si>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</si>
  <si>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</si>
  <si>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</si>
  <si>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</si>
  <si>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</si>
  <si>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</si>
  <si>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</si>
  <si>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</si>
  <si>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</si>
  <si>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</si>
  <si>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</si>
  <si>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</si>
  <si>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</si>
  <si>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</si>
  <si>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</si>
  <si>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</si>
  <si>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</si>
  <si>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</si>
  <si>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</si>
  <si>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</si>
  <si>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</si>
  <si>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</si>
  <si>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</si>
  <si>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</si>
  <si>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</si>
  <si>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</si>
  <si>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</si>
  <si>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</si>
  <si>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</si>
  <si>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</si>
  <si>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</si>
  <si>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</si>
  <si>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</si>
  <si>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</si>
  <si>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</si>
  <si>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</si>
  <si>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</si>
  <si>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</si>
  <si>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</si>
  <si>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</si>
  <si>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</si>
  <si>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</si>
  <si>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</si>
  <si>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</si>
  <si>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</si>
  <si>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</si>
  <si>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</si>
  <si>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</si>
  <si>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</si>
  <si>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</si>
  <si>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</si>
  <si>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</si>
  <si>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</si>
  <si>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</si>
  <si>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</si>
  <si>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</si>
  <si>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</si>
  <si>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</si>
  <si>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</si>
  <si>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</si>
  <si>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</si>
  <si>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</si>
  <si>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</si>
  <si>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</si>
  <si>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</si>
  <si>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</si>
  <si>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</si>
  <si>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</si>
  <si>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</si>
  <si>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</si>
  <si>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</si>
  <si>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</si>
  <si>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</si>
  <si>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</si>
  <si>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</si>
  <si>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</si>
  <si>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</si>
  <si>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</si>
  <si>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</si>
  <si>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</si>
  <si>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</si>
  <si>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</si>
  <si>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</si>
  <si>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</si>
  <si>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</si>
  <si>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</si>
  <si>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</si>
  <si>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</si>
  <si>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</si>
  <si>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</si>
  <si>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</si>
  <si>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</si>
  <si>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</si>
  <si>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</si>
  <si>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</si>
  <si>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</si>
  <si>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</si>
  <si>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</si>
  <si>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</si>
  <si>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</si>
  <si>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</si>
  <si>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</si>
  <si>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</si>
  <si>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</si>
  <si>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</si>
  <si>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</si>
  <si>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</si>
  <si>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</si>
  <si>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</si>
  <si>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</si>
  <si>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</si>
  <si>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</si>
  <si>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</si>
  <si>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</si>
  <si>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</si>
  <si>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</si>
  <si>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</si>
  <si>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</si>
  <si>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</si>
  <si>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</si>
  <si>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</si>
  <si>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</si>
  <si>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</si>
  <si>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</si>
  <si>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</si>
  <si>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</si>
  <si>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</si>
  <si>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</si>
  <si>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</si>
  <si>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</si>
  <si>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</si>
  <si>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</si>
  <si>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</si>
  <si>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</si>
  <si>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</si>
  <si>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</si>
  <si>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</si>
  <si>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</si>
  <si>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</si>
  <si>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</si>
  <si>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</si>
  <si>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</si>
  <si>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</si>
  <si>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</si>
  <si>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</si>
  <si>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</si>
  <si>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</si>
  <si>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</si>
  <si>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</si>
  <si>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</si>
  <si>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</si>
  <si>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</si>
  <si>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</si>
  <si>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</si>
  <si>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</si>
  <si>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</si>
  <si>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</si>
  <si>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</si>
  <si>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</si>
  <si>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</si>
  <si>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</si>
  <si>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</si>
  <si>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</si>
  <si>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</si>
  <si>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</si>
  <si>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</si>
  <si>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</si>
  <si>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</si>
  <si>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</si>
  <si>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</si>
  <si>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</si>
  <si>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</si>
  <si>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</si>
  <si>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</si>
  <si>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</si>
  <si>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</si>
  <si>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</si>
  <si>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</si>
  <si>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</si>
  <si>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</si>
  <si>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</si>
  <si>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</si>
  <si>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</si>
  <si>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</si>
  <si>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</si>
  <si>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</si>
  <si>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</si>
  <si>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</si>
  <si>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</si>
  <si>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</si>
  <si>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</si>
  <si>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</si>
  <si>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</si>
  <si>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</si>
  <si>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</si>
  <si>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</si>
  <si>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</si>
  <si>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</si>
  <si>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</si>
  <si>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</si>
  <si>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</si>
  <si>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</si>
  <si>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</si>
  <si>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</si>
  <si>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</si>
  <si>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</si>
  <si>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</si>
  <si>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</si>
  <si>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</si>
  <si>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</si>
  <si>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</si>
  <si>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</si>
  <si>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</si>
  <si>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</si>
  <si>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</si>
  <si>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</si>
  <si>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</si>
  <si>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</si>
  <si>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</si>
  <si>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</si>
  <si>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</si>
  <si>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</si>
  <si>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</si>
  <si>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</si>
  <si>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</si>
  <si>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</si>
  <si>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</si>
  <si>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</si>
  <si>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</si>
  <si>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</si>
  <si>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</si>
  <si>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</si>
  <si>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</si>
  <si>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</si>
  <si>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</si>
  <si>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</si>
  <si>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</si>
  <si>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</si>
  <si>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</si>
  <si>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</si>
  <si>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</si>
  <si>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</si>
  <si>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</si>
  <si>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</si>
  <si>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</si>
  <si>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</si>
  <si>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</si>
  <si>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</si>
  <si>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</si>
  <si>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</si>
  <si>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</si>
  <si>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</si>
  <si>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</si>
  <si>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</si>
  <si>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</si>
  <si>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</si>
  <si>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</si>
  <si>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</si>
  <si>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</si>
  <si>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</si>
  <si>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</si>
  <si>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</si>
  <si>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</si>
  <si>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</si>
  <si>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</si>
  <si>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</si>
  <si>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</si>
  <si>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</si>
  <si>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</si>
  <si>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</si>
  <si>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</si>
  <si>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</si>
  <si>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</si>
  <si>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</si>
  <si>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</si>
  <si>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</si>
  <si>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</si>
  <si>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</si>
  <si>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</si>
  <si>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</si>
  <si>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</si>
  <si>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</si>
  <si>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</si>
  <si>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</si>
  <si>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</si>
  <si>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</si>
  <si>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</si>
  <si>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</si>
  <si>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</si>
  <si>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</si>
  <si>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</si>
  <si>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</si>
  <si>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</si>
  <si>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</si>
  <si>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</si>
  <si>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</si>
  <si>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</si>
  <si>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</si>
  <si>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</si>
  <si>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</si>
  <si>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</si>
  <si>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</si>
  <si>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</si>
  <si>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</si>
  <si>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</si>
  <si>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</si>
  <si>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</si>
  <si>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</si>
  <si>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</si>
  <si>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</si>
  <si>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</si>
  <si>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</si>
  <si>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</si>
  <si>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</si>
  <si>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</si>
  <si>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</si>
  <si>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</si>
  <si>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</si>
  <si>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</si>
  <si>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</si>
  <si>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</si>
  <si>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</si>
  <si>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</si>
  <si>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</si>
  <si>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</si>
  <si>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</si>
  <si>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</si>
  <si>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</si>
  <si>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</si>
  <si>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</si>
  <si>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</si>
  <si>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</si>
  <si>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</si>
  <si>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</si>
  <si>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</si>
  <si>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</si>
  <si>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</si>
  <si>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</si>
  <si>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</si>
  <si>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</si>
  <si>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</si>
  <si>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</si>
  <si>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</si>
  <si>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</si>
  <si>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</si>
  <si>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</si>
  <si>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</si>
  <si>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</si>
  <si>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</si>
  <si>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</si>
  <si>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</si>
  <si>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</si>
  <si>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</si>
  <si>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</si>
  <si>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</si>
  <si>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</si>
  <si>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</si>
  <si>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</si>
  <si>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</si>
  <si>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</si>
  <si>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</si>
  <si>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</si>
  <si>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</si>
  <si>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</si>
  <si>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</si>
  <si>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</si>
  <si>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</si>
  <si>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</si>
  <si>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</si>
  <si>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</si>
  <si>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</si>
  <si>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</si>
  <si>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</si>
  <si>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</si>
  <si>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</si>
  <si>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</si>
  <si>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</si>
  <si>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</si>
  <si>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</si>
  <si>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</si>
  <si>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</si>
  <si>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</si>
  <si>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</si>
  <si>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</si>
  <si>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</si>
  <si>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</si>
  <si>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</si>
  <si>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</si>
  <si>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</si>
  <si>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</si>
  <si>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</si>
  <si>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</si>
  <si>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</si>
  <si>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</si>
  <si>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</si>
  <si>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</si>
  <si>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</si>
  <si>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</si>
  <si>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</si>
  <si>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</si>
  <si>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</si>
  <si>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</si>
  <si>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</si>
  <si>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</si>
  <si>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</si>
  <si>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</si>
  <si>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</si>
  <si>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</si>
  <si>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</si>
  <si>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</si>
  <si>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</si>
  <si>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</si>
  <si>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</si>
  <si>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</si>
  <si>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</si>
  <si>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</si>
  <si>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</si>
  <si>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</si>
  <si>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</si>
  <si>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</si>
  <si>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</si>
  <si>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</si>
  <si>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</si>
  <si>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</si>
  <si>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</si>
  <si>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</si>
  <si>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</si>
  <si>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</si>
  <si>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</si>
  <si>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</si>
  <si>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</si>
  <si>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</si>
  <si>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</si>
  <si>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</si>
  <si>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</si>
  <si>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</si>
  <si>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</si>
  <si>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</si>
  <si>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</si>
  <si>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</si>
  <si>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</si>
  <si>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</si>
  <si>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</si>
  <si>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</si>
  <si>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</si>
  <si>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</si>
  <si>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</si>
  <si>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</si>
  <si>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</si>
  <si>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</si>
  <si>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</si>
  <si>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</si>
  <si>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</si>
  <si>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</si>
  <si>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</si>
  <si>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</si>
  <si>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</si>
  <si>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</si>
  <si>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</si>
  <si>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</si>
  <si>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</si>
  <si>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</si>
  <si>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</si>
  <si>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</si>
  <si>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</si>
  <si>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</si>
  <si>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</si>
  <si>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</si>
  <si>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</si>
  <si>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</si>
  <si>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</si>
  <si>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</si>
  <si>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</si>
  <si>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</si>
  <si>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</si>
  <si>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</si>
  <si>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</si>
  <si>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</si>
  <si>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</si>
  <si>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</si>
  <si>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</si>
  <si>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</si>
  <si>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</si>
  <si>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</si>
  <si>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</si>
  <si>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</si>
  <si>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</si>
  <si>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</si>
  <si>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</si>
  <si>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</si>
  <si>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</si>
  <si>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</si>
  <si>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</si>
  <si>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</si>
  <si>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</si>
  <si>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</si>
  <si>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</si>
  <si>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</si>
  <si>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</si>
  <si>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</si>
  <si>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</si>
  <si>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</si>
  <si>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</si>
  <si>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</si>
  <si>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</si>
  <si>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</si>
  <si>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</si>
  <si>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</si>
  <si>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</si>
  <si>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</si>
  <si>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</si>
  <si>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</si>
  <si>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</si>
  <si>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</si>
  <si>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</si>
  <si>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</si>
  <si>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</si>
  <si>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</si>
  <si>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</si>
  <si>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</si>
  <si>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</si>
  <si>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</si>
  <si>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</si>
  <si>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</si>
  <si>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</si>
  <si>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</si>
  <si>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</si>
  <si>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</si>
  <si>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</si>
  <si>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</si>
  <si>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</si>
  <si>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</si>
  <si>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</si>
  <si>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</si>
  <si>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</si>
  <si>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</si>
  <si>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</si>
  <si>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</si>
  <si>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</si>
  <si>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</si>
  <si>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</si>
  <si>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</si>
  <si>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</si>
  <si>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</si>
  <si>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</si>
  <si>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</si>
  <si>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</si>
  <si>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</si>
  <si>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</si>
  <si>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</si>
  <si>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</si>
  <si>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</si>
  <si>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</si>
  <si>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</si>
  <si>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</si>
  <si>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</si>
  <si>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</si>
  <si>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</si>
  <si>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</si>
  <si>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</si>
  <si>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</si>
  <si>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</si>
  <si>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</si>
  <si>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</si>
  <si>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</si>
  <si>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</si>
  <si>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</si>
  <si>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</si>
  <si>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</si>
  <si>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</si>
  <si>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</si>
  <si>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</si>
  <si>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</si>
  <si>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</si>
  <si>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</si>
  <si>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</si>
  <si>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</si>
  <si>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</si>
  <si>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</si>
  <si>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</si>
  <si>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</si>
  <si>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</si>
  <si>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</si>
  <si>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</si>
  <si>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</si>
  <si>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</si>
  <si>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</si>
  <si>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</si>
  <si>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</si>
  <si>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</si>
  <si>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</si>
  <si>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</si>
  <si>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</si>
  <si>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</si>
  <si>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</si>
  <si>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</si>
  <si>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</si>
  <si>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</si>
  <si>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</si>
  <si>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</si>
  <si>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</si>
  <si>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</si>
  <si>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</si>
  <si>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</si>
  <si>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</si>
  <si>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</si>
  <si>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</si>
  <si>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</si>
  <si>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</si>
  <si>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</si>
  <si>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</si>
  <si>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</si>
  <si>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</si>
  <si>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</si>
  <si>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</si>
  <si>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</si>
  <si>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</si>
  <si>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</si>
  <si>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</si>
  <si>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</si>
  <si>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</si>
  <si>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</si>
  <si>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</si>
  <si>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</si>
  <si>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</si>
  <si>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</si>
  <si>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</si>
  <si>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</si>
  <si>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</si>
  <si>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</si>
  <si>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</si>
  <si>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</si>
  <si>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</si>
  <si>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</si>
  <si>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</si>
  <si>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</si>
  <si>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</si>
  <si>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</si>
  <si>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</si>
  <si>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</si>
  <si>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</si>
  <si>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</si>
  <si>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</si>
  <si>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</si>
  <si>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</si>
  <si>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</si>
  <si>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</si>
  <si>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</si>
  <si>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</si>
  <si>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</si>
  <si>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</si>
  <si>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</si>
  <si>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</si>
  <si>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</si>
  <si>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</si>
  <si>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</si>
  <si>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</si>
  <si>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</si>
  <si>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</si>
  <si>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</si>
  <si>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</si>
  <si>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</si>
  <si>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</si>
  <si>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</si>
  <si>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</si>
  <si>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</si>
  <si>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</si>
  <si>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</si>
  <si>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</si>
  <si>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</si>
  <si>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</si>
  <si>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</si>
  <si>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</si>
  <si>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</si>
  <si>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</si>
  <si>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</si>
  <si>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</si>
  <si>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</si>
  <si>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</si>
  <si>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</si>
  <si>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</si>
  <si>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</si>
  <si>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</si>
  <si>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</si>
  <si>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</si>
  <si>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</si>
  <si>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</si>
  <si>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</si>
  <si>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</si>
  <si>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</si>
  <si>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</si>
  <si>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</si>
  <si>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</si>
  <si>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</si>
  <si>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</si>
  <si>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</si>
  <si>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</si>
  <si>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</si>
  <si>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</si>
  <si>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</si>
  <si>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</si>
  <si>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</si>
  <si>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</si>
  <si>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</si>
  <si>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</si>
  <si>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</si>
  <si>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</si>
  <si>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</si>
  <si>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</si>
  <si>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</si>
  <si>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</si>
  <si>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</si>
  <si>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</si>
  <si>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</si>
  <si>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</si>
  <si>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</si>
  <si>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</si>
  <si>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</si>
  <si>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</si>
  <si>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</si>
  <si>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</si>
  <si>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</si>
  <si>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</si>
  <si>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</si>
  <si>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</si>
  <si>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</si>
  <si>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</si>
  <si>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</si>
  <si>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</si>
  <si>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</si>
  <si>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</si>
  <si>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</si>
  <si>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</si>
  <si>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</si>
  <si>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</si>
  <si>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</si>
  <si>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</si>
  <si>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</si>
  <si>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</si>
  <si>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</si>
  <si>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</si>
  <si>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</si>
  <si>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</si>
  <si>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</si>
  <si>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</si>
  <si>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</si>
  <si>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</si>
  <si>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</si>
  <si>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</si>
  <si>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</si>
  <si>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</si>
  <si>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</si>
  <si>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</si>
  <si>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</si>
  <si>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</si>
  <si>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</si>
  <si>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</si>
  <si>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</si>
  <si>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</si>
  <si>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</si>
  <si>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</si>
  <si>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</si>
  <si>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</si>
  <si>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</si>
  <si>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</si>
  <si>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</si>
  <si>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</si>
  <si>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</si>
  <si>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</si>
  <si>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</si>
  <si>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</si>
  <si>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</si>
  <si>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</si>
  <si>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</si>
  <si>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</si>
  <si>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</si>
  <si>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</si>
  <si>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</si>
  <si>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</si>
  <si>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</si>
  <si>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</si>
  <si>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</si>
  <si>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</si>
  <si>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</si>
  <si>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</si>
  <si>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</si>
  <si>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</si>
  <si>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</si>
  <si>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</si>
  <si>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</si>
  <si>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</si>
  <si>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</si>
  <si>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</si>
  <si>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</si>
  <si>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</si>
  <si>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</si>
  <si>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</si>
  <si>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</si>
  <si>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</si>
  <si>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</si>
  <si>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</si>
  <si>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</si>
  <si>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</si>
  <si>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</si>
  <si>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</si>
  <si>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</si>
  <si>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</si>
  <si>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</si>
  <si>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</si>
  <si>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</si>
  <si>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</si>
  <si>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</si>
  <si>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</si>
  <si>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</si>
  <si>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</si>
  <si>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</si>
  <si>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</si>
  <si>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</si>
  <si>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</si>
  <si>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</si>
  <si>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</si>
  <si>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</si>
  <si>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</si>
  <si>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</si>
  <si>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</si>
  <si>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</si>
  <si>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</si>
  <si>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</si>
  <si>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</si>
  <si>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</si>
  <si>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</si>
  <si>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</si>
  <si>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</si>
  <si>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</si>
  <si>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</si>
  <si>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</si>
  <si>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</si>
  <si>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</si>
  <si>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</si>
  <si>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</si>
  <si>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</si>
  <si>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</si>
  <si>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</si>
  <si>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</si>
  <si>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</si>
  <si>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</si>
  <si>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</si>
  <si>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</si>
  <si>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</si>
  <si>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</si>
  <si>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</si>
  <si>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</si>
  <si>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</si>
  <si>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</si>
  <si>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</si>
  <si>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</si>
  <si>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</si>
  <si>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</si>
  <si>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</si>
  <si>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</si>
  <si>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</si>
  <si>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</si>
  <si>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</si>
  <si>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</si>
  <si>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</si>
  <si>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</si>
  <si>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</si>
  <si>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</si>
  <si>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</si>
  <si>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</si>
  <si>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</si>
  <si>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</si>
  <si>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</si>
  <si>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</si>
  <si>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</si>
  <si>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</si>
  <si>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</si>
  <si>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</si>
  <si>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</si>
  <si>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</si>
  <si>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</si>
  <si>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</si>
  <si>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</si>
  <si>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</si>
  <si>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</si>
  <si>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</si>
  <si>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</si>
  <si>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</si>
  <si>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</si>
  <si>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</si>
  <si>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</si>
  <si>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</si>
  <si>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</si>
  <si>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</si>
  <si>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</si>
  <si>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</si>
  <si>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</si>
  <si>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</si>
  <si>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</si>
  <si>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</si>
  <si>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</si>
  <si>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</si>
  <si>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</si>
  <si>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</si>
  <si>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</si>
  <si>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</si>
  <si>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</si>
  <si>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</si>
  <si>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</si>
  <si>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</si>
  <si>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</si>
  <si>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</si>
  <si>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</si>
  <si>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</si>
  <si>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</si>
  <si>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</si>
  <si>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</si>
  <si>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</si>
  <si>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</si>
  <si>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</si>
  <si>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</si>
  <si>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</si>
  <si>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</si>
  <si>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</si>
  <si>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</si>
  <si>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</si>
  <si>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</si>
  <si>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</si>
  <si>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</si>
  <si>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</si>
  <si>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</si>
  <si>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</si>
  <si>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</si>
  <si>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</si>
  <si>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</si>
  <si>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</si>
  <si>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</si>
  <si>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</si>
  <si>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</si>
  <si>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</si>
  <si>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</si>
  <si>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</si>
  <si>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</si>
  <si>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</si>
  <si>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</si>
  <si>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</si>
  <si>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</si>
  <si>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</si>
  <si>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</si>
  <si>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</si>
  <si>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</si>
  <si>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</si>
  <si>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</si>
  <si>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</si>
  <si>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</si>
  <si>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</si>
  <si>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</si>
  <si>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</si>
  <si>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</si>
  <si>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</si>
  <si>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</si>
  <si>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</si>
  <si>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</si>
  <si>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</si>
  <si>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</si>
  <si>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</si>
  <si>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</si>
  <si>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</si>
  <si>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</si>
  <si>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</si>
  <si>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</si>
  <si>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</si>
  <si>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</si>
  <si>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</si>
  <si>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</si>
  <si>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</si>
  <si>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</si>
  <si>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</si>
  <si>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</si>
  <si>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</si>
  <si>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</si>
  <si>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</si>
  <si>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</si>
  <si>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</si>
  <si>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</si>
  <si>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</si>
  <si>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</si>
  <si>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</si>
  <si>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</si>
  <si>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</si>
  <si>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</si>
  <si>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</si>
  <si>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</si>
  <si>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</si>
  <si>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</si>
  <si>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</si>
  <si>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</si>
  <si>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</si>
  <si>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</si>
  <si>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</si>
  <si>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</si>
  <si>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</si>
  <si>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</si>
  <si>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</si>
  <si>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</si>
  <si>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</si>
  <si>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</si>
  <si>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</si>
  <si>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</si>
  <si>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</si>
  <si>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</si>
  <si>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</si>
  <si>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</si>
  <si>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</si>
  <si>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</si>
  <si>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</si>
  <si>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</si>
  <si>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</si>
  <si>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</si>
  <si>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</si>
  <si>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</si>
  <si>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</si>
  <si>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</si>
  <si>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</si>
  <si>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</si>
  <si>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</si>
  <si>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</si>
  <si>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</si>
  <si>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</si>
  <si>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</si>
  <si>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</si>
  <si>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</si>
  <si>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</si>
  <si>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</si>
  <si>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</si>
  <si>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</si>
  <si>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</si>
  <si>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</si>
  <si>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</si>
  <si>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</si>
  <si>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</si>
  <si>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</si>
  <si>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</si>
  <si>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</si>
  <si>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</si>
  <si>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</si>
  <si>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</si>
  <si>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</si>
  <si>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</si>
  <si>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</si>
  <si>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</si>
  <si>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</si>
  <si>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</si>
  <si>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</si>
  <si>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</si>
  <si>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</si>
  <si>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</si>
  <si>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</si>
  <si>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</si>
  <si>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</si>
  <si>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</si>
  <si>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</si>
  <si>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</si>
  <si>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</si>
  <si>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</si>
  <si>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</si>
  <si>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</si>
  <si>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</si>
  <si>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</si>
  <si>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</si>
  <si>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</si>
  <si>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</si>
  <si>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</si>
  <si>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</si>
  <si>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</si>
  <si>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</si>
  <si>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</si>
  <si>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</si>
  <si>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</si>
  <si>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</si>
  <si>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</si>
  <si>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</si>
  <si>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</si>
  <si>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</si>
  <si>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</si>
  <si>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</si>
  <si>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</si>
  <si>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</si>
  <si>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</si>
  <si>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</si>
  <si>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</si>
  <si>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</si>
  <si>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</si>
  <si>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</si>
  <si>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</si>
  <si>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</si>
  <si>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</si>
  <si>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</si>
  <si>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</si>
  <si>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</si>
  <si>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</si>
  <si>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</si>
  <si>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</si>
  <si>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</si>
  <si>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</si>
  <si>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</si>
  <si>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</si>
  <si>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</si>
  <si>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</si>
  <si>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</si>
  <si>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</si>
  <si>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</si>
  <si>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</si>
  <si>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</si>
  <si>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</si>
  <si>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</si>
  <si>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</si>
  <si>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</si>
  <si>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</si>
  <si>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</si>
  <si>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</si>
  <si>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</si>
  <si>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</si>
  <si>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</si>
  <si>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</si>
  <si>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</si>
  <si>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</si>
  <si>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</si>
  <si>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</si>
  <si>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</si>
  <si>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</si>
  <si>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</si>
  <si>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</si>
  <si>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</si>
  <si>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</si>
  <si>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</si>
  <si>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</si>
  <si>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</si>
  <si>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</si>
  <si>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</si>
  <si>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</si>
  <si>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</si>
  <si>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</si>
  <si>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</si>
  <si>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</si>
  <si>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</si>
  <si>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</si>
  <si>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</si>
  <si>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</si>
  <si>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</si>
  <si>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</si>
  <si>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</si>
  <si>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</si>
  <si>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</si>
  <si>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</si>
  <si>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</si>
  <si>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</si>
  <si>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</si>
  <si>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</si>
  <si>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</si>
  <si>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</si>
  <si>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</si>
  <si>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</si>
  <si>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</si>
  <si>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</si>
  <si>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</si>
  <si>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</si>
  <si>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</si>
  <si>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</si>
  <si>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</si>
  <si>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</si>
  <si>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</si>
  <si>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</si>
  <si>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</si>
  <si>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</si>
  <si>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</si>
  <si>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</si>
  <si>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</si>
  <si>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</si>
  <si>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</si>
  <si>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</si>
  <si>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</si>
  <si>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</si>
  <si>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</si>
  <si>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</si>
  <si>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</si>
  <si>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</si>
  <si>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</si>
  <si>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</si>
  <si>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</si>
  <si>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</si>
  <si>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</si>
  <si>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</si>
  <si>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</si>
  <si>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</si>
  <si>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</si>
  <si>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</si>
  <si>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</si>
  <si>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</si>
  <si>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</si>
  <si>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</si>
  <si>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</si>
  <si>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</si>
  <si>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</si>
  <si>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</si>
  <si>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</si>
  <si>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</si>
  <si>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</si>
  <si>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</si>
  <si>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</si>
  <si>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</si>
  <si>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</si>
  <si>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</si>
  <si>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</si>
  <si>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</si>
  <si>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</si>
  <si>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</si>
  <si>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</si>
  <si>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</si>
  <si>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</si>
  <si>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</si>
  <si>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</si>
  <si>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</si>
  <si>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</si>
  <si>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</si>
  <si>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</si>
  <si>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</si>
  <si>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</si>
  <si>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</si>
  <si>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</si>
  <si>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</si>
  <si>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</si>
  <si>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</si>
  <si>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</si>
  <si>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</si>
  <si>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</si>
  <si>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</si>
  <si>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</si>
  <si>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</si>
  <si>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</si>
  <si>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</si>
  <si>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</si>
  <si>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</si>
  <si>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</si>
  <si>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</si>
  <si>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</si>
  <si>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</si>
  <si>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</si>
  <si>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</si>
  <si>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</si>
  <si>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</si>
  <si>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</si>
  <si>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</si>
  <si>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</si>
  <si>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</si>
  <si>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</si>
  <si>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</si>
  <si>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</si>
  <si>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</si>
  <si>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</si>
  <si>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</si>
  <si>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</si>
  <si>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</si>
  <si>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</si>
  <si>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</si>
  <si>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</si>
  <si>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</si>
  <si>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</si>
  <si>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</si>
  <si>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</si>
  <si>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</si>
  <si>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</si>
  <si>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</si>
  <si>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</si>
  <si>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</si>
  <si>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</si>
  <si>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</si>
  <si>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</si>
  <si>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</si>
  <si>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</si>
  <si>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</si>
  <si>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</si>
  <si>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</si>
  <si>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</si>
  <si>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</si>
  <si>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</si>
  <si>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</si>
  <si>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</si>
  <si>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</si>
  <si>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</si>
  <si>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</si>
  <si>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</si>
  <si>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</si>
  <si>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</si>
  <si>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</si>
  <si>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</si>
  <si>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</si>
  <si>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</si>
  <si>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</si>
  <si>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</si>
  <si>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</si>
  <si>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</si>
  <si>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</si>
  <si>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</si>
  <si>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</si>
  <si>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</si>
  <si>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</si>
  <si>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</si>
  <si>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</si>
  <si>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</si>
  <si>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</si>
  <si>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</si>
  <si>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</si>
  <si>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</si>
  <si>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</si>
  <si>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</si>
  <si>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</si>
  <si>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</si>
  <si>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</si>
  <si>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</si>
  <si>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</si>
  <si>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</si>
  <si>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</si>
  <si>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</si>
  <si>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</si>
  <si>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</si>
  <si>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</si>
  <si>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</si>
  <si>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</si>
  <si>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</si>
  <si>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</si>
  <si>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</si>
  <si>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</si>
  <si>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</si>
  <si>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</si>
  <si>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</si>
  <si>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</si>
  <si>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</si>
  <si>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</si>
  <si>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</si>
  <si>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</si>
  <si>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</si>
  <si>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</si>
  <si>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</si>
  <si>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</si>
  <si>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</si>
  <si>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</si>
  <si>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</si>
  <si>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</si>
  <si>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</si>
  <si>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</si>
  <si>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</si>
  <si>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</si>
  <si>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</si>
  <si>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</si>
  <si>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</si>
  <si>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</si>
  <si>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</si>
  <si>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</si>
  <si>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</si>
  <si>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</si>
  <si>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</si>
  <si>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</si>
  <si>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</si>
  <si>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</si>
  <si>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</si>
  <si>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</si>
  <si>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</si>
  <si>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</si>
  <si>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</si>
  <si>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</si>
  <si>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</si>
  <si>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</si>
  <si>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</si>
  <si>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</si>
  <si>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</si>
  <si>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</si>
  <si>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</si>
  <si>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</si>
  <si>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</si>
  <si>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</si>
  <si>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</si>
  <si>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</si>
  <si>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</si>
  <si>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</si>
  <si>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</si>
  <si>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</si>
  <si>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</si>
  <si>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</si>
  <si>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</si>
  <si>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</si>
  <si>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</si>
  <si>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</si>
  <si>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</si>
  <si>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</si>
  <si>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</si>
  <si>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</si>
  <si>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</si>
  <si>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</si>
  <si>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</si>
  <si>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</si>
  <si>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</si>
  <si>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</si>
  <si>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</si>
  <si>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</si>
  <si>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</si>
  <si>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</si>
  <si>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</si>
  <si>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</si>
  <si>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</si>
  <si>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</si>
  <si>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</si>
  <si>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</si>
  <si>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</si>
  <si>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</si>
  <si>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</si>
  <si>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</si>
  <si>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</si>
  <si>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</si>
  <si>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</si>
  <si>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</si>
  <si>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</si>
  <si>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</si>
  <si>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</si>
  <si>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</si>
  <si>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</si>
  <si>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</si>
  <si>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</si>
  <si>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</si>
  <si>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</si>
  <si>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</si>
  <si>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</si>
  <si>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</si>
  <si>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</si>
  <si>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</si>
  <si>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</si>
  <si>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</si>
  <si>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</si>
  <si>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</si>
  <si>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</si>
  <si>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</si>
  <si>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</si>
  <si>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</si>
  <si>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</si>
  <si>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</si>
  <si>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</si>
  <si>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</si>
  <si>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</si>
  <si>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</si>
  <si>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</si>
  <si>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</si>
  <si>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</si>
  <si>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</si>
  <si>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</si>
  <si>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</si>
  <si>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</si>
  <si>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</si>
  <si>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</si>
  <si>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</si>
  <si>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</si>
  <si>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</si>
  <si>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</si>
  <si>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</si>
  <si>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</si>
  <si>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</si>
  <si>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</si>
  <si>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</si>
  <si>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</si>
  <si>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</si>
  <si>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</si>
  <si>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</si>
  <si>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</si>
  <si>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</si>
  <si>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</si>
  <si>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</si>
  <si>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</si>
  <si>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</si>
  <si>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</si>
  <si>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</si>
  <si>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</si>
  <si>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</si>
  <si>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</si>
  <si>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</si>
  <si>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</si>
  <si>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</si>
  <si>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</si>
  <si>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</si>
  <si>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</si>
  <si>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</si>
  <si>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</si>
  <si>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</si>
  <si>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</si>
  <si>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</si>
  <si>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</si>
  <si>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</si>
  <si>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</si>
  <si>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</si>
  <si>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</si>
  <si>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</si>
  <si>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</si>
  <si>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</si>
  <si>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</si>
  <si>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</si>
  <si>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</si>
  <si>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</si>
  <si>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</si>
  <si>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</si>
  <si>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</si>
  <si>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</si>
  <si>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</si>
  <si>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</si>
  <si>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</si>
  <si>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</si>
  <si>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</si>
  <si>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</si>
  <si>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</si>
  <si>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</si>
  <si>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</si>
  <si>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</si>
  <si>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</si>
  <si>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</si>
  <si>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</si>
  <si>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</si>
  <si>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</si>
  <si>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</si>
  <si>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</si>
  <si>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</si>
  <si>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</si>
  <si>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</si>
  <si>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</si>
  <si>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</si>
  <si>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</si>
  <si>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</si>
  <si>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</si>
  <si>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</si>
  <si>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</si>
  <si>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</si>
  <si>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</si>
  <si>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</si>
  <si>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</si>
  <si>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</si>
  <si>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</si>
  <si>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</si>
  <si>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</si>
  <si>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</si>
  <si>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</si>
  <si>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</si>
  <si>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</si>
  <si>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</si>
  <si>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</si>
  <si>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</si>
  <si>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</si>
  <si>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</si>
  <si>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</si>
  <si>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</si>
  <si>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</si>
  <si>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</si>
  <si>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</si>
  <si>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</si>
  <si>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</si>
  <si>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</si>
  <si>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</si>
  <si>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</si>
  <si>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</si>
  <si>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</si>
  <si>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</si>
  <si>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</si>
  <si>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</si>
  <si>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</si>
  <si>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</si>
  <si>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</si>
  <si>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</si>
  <si>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</si>
  <si>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</si>
  <si>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</si>
  <si>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</si>
  <si>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</si>
  <si>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</si>
  <si>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</si>
  <si>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</si>
  <si>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</si>
  <si>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</si>
  <si>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</si>
  <si>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</si>
  <si>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</si>
  <si>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</si>
  <si>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</si>
  <si>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</si>
  <si>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</si>
  <si>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</si>
  <si>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</si>
  <si>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</si>
  <si>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</si>
  <si>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</si>
  <si>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</si>
  <si>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</si>
  <si>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</si>
  <si>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</si>
  <si>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</si>
  <si>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</si>
  <si>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</si>
  <si>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</si>
  <si>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</si>
  <si>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</si>
  <si>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</si>
  <si>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</si>
  <si>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</si>
  <si>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</si>
  <si>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</si>
  <si>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</si>
  <si>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</si>
  <si>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</si>
  <si>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</si>
  <si>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</si>
  <si>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</si>
  <si>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</si>
  <si>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</si>
  <si>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</si>
  <si>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</si>
  <si>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</si>
  <si>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</si>
  <si>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</si>
  <si>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</si>
  <si>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</si>
  <si>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</si>
  <si>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</si>
  <si>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</si>
  <si>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</si>
  <si>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</si>
  <si>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</si>
  <si>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</si>
  <si>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</si>
  <si>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</si>
  <si>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</si>
  <si>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</si>
  <si>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</si>
  <si>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</si>
  <si>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</si>
  <si>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</si>
  <si>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</si>
  <si>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</si>
  <si>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</si>
  <si>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</si>
  <si>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</si>
  <si>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</si>
  <si>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</si>
  <si>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</si>
  <si>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</si>
  <si>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</si>
  <si>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</si>
  <si>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</si>
  <si>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</si>
  <si>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</si>
  <si>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</si>
  <si>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</si>
  <si>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</si>
  <si>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</si>
  <si>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</si>
  <si>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</si>
  <si>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</si>
  <si>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</si>
  <si>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</si>
  <si>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</si>
  <si>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</si>
  <si>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</si>
  <si>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</si>
  <si>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</si>
  <si>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</si>
  <si>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</si>
  <si>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</si>
  <si>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</si>
  <si>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</si>
  <si>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</si>
  <si>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</si>
  <si>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</si>
  <si>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</si>
  <si>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</si>
  <si>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</si>
  <si>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</si>
  <si>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</si>
  <si>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</si>
  <si>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</si>
  <si>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</si>
  <si>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</si>
  <si>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</si>
  <si>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</si>
  <si>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</si>
  <si>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</si>
  <si>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</si>
  <si>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</si>
  <si>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</si>
  <si>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</si>
  <si>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</si>
  <si>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</si>
  <si>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</si>
  <si>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</si>
  <si>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</si>
  <si>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</si>
  <si>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</si>
  <si>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</si>
  <si>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</si>
  <si>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</si>
  <si>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</si>
  <si>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</si>
  <si>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</si>
  <si>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</si>
  <si>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</si>
  <si>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</si>
  <si>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</si>
  <si>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</si>
  <si>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</si>
  <si>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</si>
  <si>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</si>
  <si>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</si>
  <si>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</si>
  <si>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</si>
  <si>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</si>
  <si>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</si>
  <si>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</si>
  <si>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</si>
  <si>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</si>
  <si>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</si>
  <si>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</si>
  <si>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</si>
  <si>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</si>
  <si>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</si>
  <si>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</si>
  <si>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</si>
  <si>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</si>
  <si>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</si>
  <si>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</si>
  <si>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</si>
  <si>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</si>
  <si>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</si>
  <si>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</si>
  <si>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</si>
  <si>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</si>
  <si>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</si>
  <si>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</si>
  <si>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</si>
  <si>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</si>
  <si>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</si>
  <si>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</si>
  <si>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</si>
  <si>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</si>
  <si>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</si>
  <si>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</si>
  <si>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</si>
  <si>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</si>
  <si>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</si>
  <si>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</si>
  <si>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</si>
  <si>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</si>
  <si>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</si>
  <si>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</si>
  <si>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</si>
  <si>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</si>
  <si>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</si>
  <si>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</si>
  <si>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</si>
  <si>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</si>
  <si>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</si>
  <si>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</si>
  <si>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</si>
  <si>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</si>
  <si>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</si>
  <si>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</si>
  <si>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</si>
  <si>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</si>
  <si>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</si>
  <si>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</si>
  <si>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</si>
  <si>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</si>
  <si>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</si>
  <si>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</si>
  <si>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</si>
  <si>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</si>
  <si>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</si>
  <si>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</si>
  <si>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</si>
  <si>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</si>
  <si>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</si>
  <si>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</si>
  <si>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</si>
  <si>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</si>
  <si>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</si>
  <si>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</si>
  <si>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</si>
  <si>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</si>
  <si>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</si>
  <si>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</si>
  <si>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</si>
  <si>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</si>
  <si>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</si>
  <si>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</si>
  <si>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</si>
  <si>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</si>
  <si>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</si>
  <si>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</si>
  <si>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</si>
  <si>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</si>
  <si>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</si>
  <si>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</si>
  <si>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</si>
  <si>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</si>
  <si>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</si>
  <si>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</si>
  <si>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</si>
  <si>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</si>
  <si>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</si>
  <si>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</si>
  <si>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</si>
  <si>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</si>
  <si>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</si>
  <si>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</si>
  <si>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</si>
  <si>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</si>
  <si>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</si>
  <si>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</si>
  <si>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</si>
  <si>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</si>
  <si>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</si>
  <si>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</si>
  <si>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</si>
  <si>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</si>
  <si>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</si>
  <si>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</si>
  <si>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</si>
  <si>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</si>
  <si>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</si>
  <si>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</si>
  <si>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</si>
  <si>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</si>
  <si>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</si>
  <si>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</si>
  <si>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</si>
  <si>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</si>
  <si>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</si>
  <si>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</si>
  <si>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</si>
  <si>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</si>
  <si>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</si>
  <si>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</si>
  <si>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</si>
  <si>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</si>
  <si>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</si>
  <si>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</si>
  <si>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</si>
  <si>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</si>
  <si>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</si>
  <si>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</si>
  <si>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</si>
  <si>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</si>
  <si>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</si>
  <si>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</si>
  <si>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</si>
  <si>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</si>
  <si>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</si>
  <si>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</si>
  <si>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</si>
  <si>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</si>
  <si>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</si>
  <si>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</si>
  <si>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</si>
  <si>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</si>
  <si>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</si>
  <si>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</si>
  <si>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</si>
  <si>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</si>
  <si>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</si>
  <si>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</si>
  <si>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</si>
  <si>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</si>
  <si>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</si>
  <si>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</si>
  <si>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</si>
  <si>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</si>
  <si>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</si>
  <si>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</si>
  <si>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</si>
  <si>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</si>
  <si>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</si>
  <si>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</si>
  <si>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</si>
  <si>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</si>
  <si>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</si>
  <si>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</si>
  <si>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</si>
  <si>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</si>
  <si>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</si>
  <si>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</si>
  <si>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</si>
  <si>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</si>
  <si>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</si>
  <si>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</si>
  <si>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</si>
  <si>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</si>
  <si>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</si>
  <si>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</si>
  <si>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</si>
  <si>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</si>
  <si>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</si>
  <si>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</si>
  <si>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</si>
  <si>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</si>
  <si>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</si>
  <si>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</si>
  <si>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</si>
  <si>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</si>
  <si>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</si>
  <si>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</si>
  <si>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</si>
  <si>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</si>
  <si>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</si>
  <si>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</si>
  <si>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</si>
  <si>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</si>
  <si>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</si>
  <si>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</si>
  <si>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</si>
  <si>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</si>
  <si>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</si>
  <si>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</si>
  <si>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</si>
  <si>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</si>
  <si>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</si>
  <si>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</si>
  <si>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</si>
  <si>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</si>
  <si>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</si>
  <si>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</si>
  <si>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</si>
  <si>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</si>
  <si>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</si>
  <si>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</si>
  <si>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</si>
  <si>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</si>
  <si>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</si>
  <si>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</si>
  <si>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</si>
  <si>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</si>
  <si>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</si>
  <si>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</si>
  <si>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</si>
  <si>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</si>
  <si>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</si>
  <si>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</si>
  <si>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</si>
  <si>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</si>
  <si>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</si>
  <si>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</si>
  <si>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</si>
  <si>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</si>
  <si>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</si>
  <si>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</si>
  <si>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</si>
  <si>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</si>
  <si>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</si>
  <si>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</si>
  <si>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</si>
  <si>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</si>
  <si>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</si>
  <si>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</si>
  <si>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</si>
  <si>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</si>
  <si>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</si>
  <si>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</si>
  <si>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</si>
  <si>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</si>
  <si>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</si>
  <si>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</si>
  <si>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</si>
  <si>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</si>
  <si>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</si>
  <si>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</si>
  <si>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</si>
  <si>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</si>
  <si>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</si>
  <si>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</si>
  <si>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</si>
  <si>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</si>
  <si>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</si>
  <si>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</si>
  <si>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</si>
  <si>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</si>
  <si>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</si>
  <si>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</si>
  <si>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</si>
  <si>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</si>
  <si>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</si>
  <si>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</si>
  <si>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</si>
  <si>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</si>
  <si>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</si>
  <si>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</si>
  <si>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</si>
  <si>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</si>
  <si>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</si>
  <si>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</si>
  <si>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</si>
  <si>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</si>
  <si>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</si>
  <si>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</si>
  <si>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</si>
  <si>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</si>
  <si>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</si>
  <si>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</si>
  <si>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</si>
  <si>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</si>
  <si>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</si>
  <si>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</si>
  <si>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</si>
  <si>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</si>
  <si>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</si>
  <si>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</si>
  <si>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</si>
  <si>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</si>
  <si>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</si>
  <si>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</si>
  <si>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</si>
  <si>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</si>
  <si>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</si>
  <si>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</si>
  <si>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</si>
  <si>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</si>
  <si>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</si>
  <si>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</si>
  <si>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</si>
  <si>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</si>
  <si>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</si>
  <si>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</si>
  <si>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</si>
  <si>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</si>
  <si>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</si>
  <si>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</si>
  <si>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</si>
  <si>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</si>
  <si>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</si>
  <si>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</si>
  <si>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</si>
  <si>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</si>
  <si>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</si>
  <si>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</si>
  <si>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</si>
  <si>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</si>
  <si>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</si>
  <si>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</si>
  <si>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</si>
  <si>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</si>
  <si>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</si>
  <si>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</si>
  <si>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</si>
  <si>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</si>
  <si>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</si>
  <si>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</si>
  <si>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</si>
  <si>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</si>
  <si>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</si>
  <si>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</si>
  <si>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</si>
  <si>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</si>
  <si>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</si>
  <si>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</si>
  <si>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</si>
  <si>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</si>
  <si>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</si>
  <si>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</si>
  <si>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</si>
  <si>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</si>
  <si>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</si>
  <si>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</si>
  <si>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</si>
  <si>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</si>
  <si>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</si>
  <si>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</si>
  <si>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</si>
  <si>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</si>
  <si>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</si>
  <si>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</si>
  <si>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</si>
  <si>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</si>
  <si>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</si>
  <si>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</si>
  <si>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</si>
  <si>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</si>
  <si>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</si>
  <si>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</si>
  <si>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</si>
  <si>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</si>
  <si>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</si>
  <si>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</si>
  <si>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</si>
  <si>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</si>
  <si>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</si>
  <si>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</si>
  <si>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</si>
  <si>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</si>
  <si>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</si>
  <si>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</si>
  <si>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</si>
  <si>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</si>
  <si>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</si>
  <si>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</si>
  <si>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</si>
  <si>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</si>
  <si>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</si>
  <si>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</si>
  <si>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</si>
  <si>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</si>
  <si>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</si>
  <si>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</si>
  <si>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</si>
  <si>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</si>
  <si>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</si>
  <si>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</si>
  <si>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</si>
  <si>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</si>
  <si>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</si>
  <si>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</si>
  <si>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</si>
  <si>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</si>
  <si>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</si>
  <si>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</si>
  <si>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</si>
  <si>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</si>
  <si>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</si>
  <si>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</si>
  <si>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</si>
  <si>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</si>
  <si>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</si>
  <si>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</si>
  <si>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</si>
  <si>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</si>
  <si>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</si>
  <si>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</si>
  <si>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</si>
  <si>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</si>
  <si>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</si>
  <si>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</si>
  <si>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</si>
  <si>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</si>
  <si>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</si>
  <si>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</si>
  <si>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</si>
  <si>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</si>
  <si>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</si>
  <si>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</si>
  <si>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</si>
  <si>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</si>
  <si>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</si>
  <si>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</si>
  <si>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</si>
  <si>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</si>
  <si>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</si>
  <si>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</si>
  <si>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</si>
  <si>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</si>
  <si>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</si>
  <si>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</si>
  <si>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</si>
  <si>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</si>
  <si>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</si>
  <si>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</si>
  <si>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</si>
  <si>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</si>
  <si>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</si>
  <si>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</si>
  <si>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</si>
  <si>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</si>
  <si>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</si>
  <si>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</si>
  <si>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</si>
  <si>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</si>
  <si>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</si>
  <si>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</si>
  <si>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</si>
  <si>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</si>
  <si>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</si>
  <si>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</si>
  <si>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</si>
  <si>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</si>
  <si>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</si>
  <si>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</si>
  <si>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</si>
  <si>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</si>
  <si>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</si>
  <si>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</si>
  <si>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</si>
  <si>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</si>
  <si>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</si>
  <si>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</si>
  <si>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</si>
  <si>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</si>
  <si>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</si>
  <si>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</si>
  <si>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</si>
  <si>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</si>
  <si>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</si>
  <si>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</si>
  <si>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</si>
  <si>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</si>
  <si>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</si>
  <si>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</si>
  <si>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</si>
  <si>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</si>
  <si>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</si>
  <si>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</si>
  <si>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</si>
  <si>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</si>
  <si>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</si>
  <si>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</si>
  <si>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</si>
  <si>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</si>
  <si>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</si>
  <si>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</si>
  <si>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</si>
  <si>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</si>
  <si>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</si>
  <si>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</si>
  <si>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</si>
  <si>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</si>
  <si>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</si>
  <si>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</si>
  <si>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</si>
  <si>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</si>
  <si>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</si>
  <si>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</si>
  <si>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</si>
  <si>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</si>
  <si>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</si>
  <si>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</si>
  <si>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</si>
  <si>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</si>
  <si>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</si>
  <si>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</si>
  <si>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</si>
  <si>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</si>
  <si>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</si>
  <si>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</si>
  <si>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</si>
  <si>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</si>
  <si>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</si>
  <si>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</si>
  <si>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</si>
  <si>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</si>
  <si>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</si>
  <si>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</si>
  <si>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</si>
  <si>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</si>
  <si>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</si>
  <si>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</si>
  <si>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</si>
  <si>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</si>
  <si>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</si>
  <si>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</si>
  <si>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</si>
  <si>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</si>
  <si>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</si>
  <si>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</si>
  <si>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</si>
  <si>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</si>
  <si>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</si>
  <si>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</si>
  <si>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</si>
  <si>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</si>
  <si>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</si>
  <si>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</si>
  <si>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</si>
  <si>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</si>
  <si>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</si>
  <si>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</si>
  <si>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</si>
  <si>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</si>
  <si>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</si>
  <si>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</si>
  <si>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</si>
  <si>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</si>
  <si>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</si>
  <si>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</si>
  <si>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</si>
  <si>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</si>
  <si>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</si>
  <si>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</si>
  <si>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</si>
  <si>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</si>
  <si>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</si>
  <si>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</si>
  <si>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</si>
  <si>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</si>
  <si>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</si>
  <si>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</si>
  <si>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</si>
  <si>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</si>
  <si>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</si>
  <si>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</si>
  <si>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</si>
  <si>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</si>
  <si>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</si>
  <si>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</si>
  <si>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</si>
  <si>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</si>
  <si>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</si>
  <si>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</si>
  <si>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</si>
  <si>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</si>
  <si>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</si>
  <si>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</si>
  <si>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</si>
  <si>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</si>
  <si>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</si>
  <si>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</si>
  <si>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</si>
  <si>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</si>
  <si>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</si>
  <si>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</si>
  <si>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</si>
  <si>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</si>
  <si>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</si>
  <si>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</si>
  <si>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</si>
  <si>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</si>
  <si>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</si>
  <si>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</si>
  <si>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</si>
  <si>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</si>
  <si>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</si>
  <si>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</si>
  <si>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</si>
  <si>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</si>
  <si>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</si>
  <si>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</si>
  <si>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</si>
  <si>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</si>
  <si>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</si>
  <si>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</si>
  <si>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</si>
  <si>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</si>
  <si>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</si>
  <si>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</si>
  <si>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</si>
  <si>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</si>
  <si>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</si>
  <si>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</si>
  <si>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</si>
  <si>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</si>
  <si>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</si>
  <si>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</si>
  <si>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</si>
  <si>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</si>
  <si>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</si>
  <si>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</si>
  <si>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</si>
  <si>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</si>
  <si>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</si>
  <si>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</si>
  <si>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</si>
  <si>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</si>
  <si>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</si>
  <si>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</si>
  <si>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</si>
  <si>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</si>
  <si>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</si>
  <si>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</si>
  <si>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</si>
  <si>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</si>
  <si>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</si>
  <si>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</si>
  <si>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</si>
  <si>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</si>
  <si>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</si>
  <si>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</si>
  <si>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</si>
  <si>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</si>
  <si>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</si>
  <si>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</si>
  <si>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</si>
  <si>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</si>
  <si>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</si>
  <si>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</si>
  <si>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</si>
  <si>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</si>
  <si>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</si>
  <si>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</si>
  <si>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</si>
  <si>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</si>
  <si>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</si>
  <si>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</si>
  <si>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</si>
  <si>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</si>
  <si>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</si>
  <si>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</si>
  <si>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</si>
  <si>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</si>
  <si>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</si>
  <si>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</si>
  <si>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</si>
  <si>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</si>
  <si>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</si>
  <si>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</si>
  <si>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</si>
  <si>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</si>
  <si>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</si>
  <si>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</si>
  <si>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</si>
  <si>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</si>
  <si>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</si>
  <si>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</si>
  <si>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</si>
  <si>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</si>
  <si>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</si>
  <si>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</si>
  <si>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</si>
  <si>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</si>
  <si>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</si>
  <si>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</si>
  <si>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</si>
  <si>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</si>
  <si>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</si>
  <si>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</si>
  <si>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</si>
  <si>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</si>
  <si>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</si>
  <si>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</si>
  <si>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</si>
  <si>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</si>
  <si>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</si>
  <si>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</si>
  <si>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</si>
  <si>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</si>
  <si>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</si>
  <si>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</si>
  <si>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</si>
  <si>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</si>
  <si>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</si>
  <si>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</si>
  <si>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</si>
  <si>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</si>
  <si>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</si>
  <si>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</si>
  <si>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</si>
  <si>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</si>
  <si>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</si>
  <si>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</si>
  <si>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</si>
  <si>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</si>
  <si>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</si>
  <si>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</si>
  <si>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</si>
  <si>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</si>
  <si>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</si>
  <si>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</si>
  <si>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</si>
  <si>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</si>
  <si>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</si>
  <si>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</si>
  <si>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</si>
  <si>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</si>
  <si>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</si>
  <si>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</si>
  <si>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</si>
  <si>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</si>
  <si>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</si>
  <si>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</si>
  <si>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</si>
  <si>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</si>
  <si>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</si>
  <si>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</si>
  <si>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</si>
  <si>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</si>
  <si>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</si>
  <si>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</si>
  <si>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</si>
  <si>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</si>
  <si>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</si>
  <si>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</si>
  <si>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</si>
  <si>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</si>
  <si>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</si>
  <si>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</si>
  <si>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</si>
  <si>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</si>
  <si>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</si>
  <si>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</si>
  <si>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</si>
  <si>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</si>
  <si>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</si>
  <si>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</si>
  <si>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</si>
  <si>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</si>
  <si>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</si>
  <si>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</si>
  <si>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</si>
  <si>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</si>
  <si>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</si>
  <si>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</si>
  <si>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</si>
  <si>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</si>
  <si>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</si>
  <si>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</si>
  <si>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</si>
  <si>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</si>
  <si>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</si>
  <si>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</si>
  <si>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</si>
  <si>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</si>
  <si>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</si>
  <si>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</si>
  <si>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</si>
  <si>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</si>
  <si>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</si>
  <si>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</si>
  <si>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</si>
  <si>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</si>
  <si>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</si>
  <si>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</si>
  <si>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</si>
  <si>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</si>
  <si>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</si>
  <si>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</si>
  <si>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</si>
  <si>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</si>
  <si>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</si>
  <si>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</si>
  <si>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</si>
  <si>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</si>
  <si>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</si>
  <si>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</si>
  <si>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</si>
  <si>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</si>
  <si>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</si>
  <si>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</si>
  <si>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</si>
  <si>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</si>
  <si>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</si>
  <si>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</si>
  <si>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</si>
  <si>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</si>
  <si>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</si>
  <si>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</si>
  <si>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</si>
  <si>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</si>
  <si>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</si>
  <si>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</si>
  <si>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</si>
  <si>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</si>
  <si>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</si>
  <si>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</si>
  <si>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</si>
  <si>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</si>
  <si>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</si>
  <si>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</si>
  <si>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</si>
  <si>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</si>
  <si>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</si>
  <si>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</si>
  <si>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</si>
  <si>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</si>
  <si>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</si>
  <si>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</si>
  <si>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</si>
  <si>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</si>
  <si>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</si>
  <si>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</si>
  <si>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</si>
  <si>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</si>
  <si>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</si>
  <si>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</si>
  <si>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</si>
  <si>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</si>
  <si>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</si>
  <si>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</si>
  <si>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</si>
  <si>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</si>
  <si>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</si>
  <si>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</si>
  <si>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</si>
  <si>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</si>
  <si>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</si>
  <si>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</si>
  <si>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</si>
  <si>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</si>
  <si>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</si>
  <si>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</si>
  <si>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</si>
  <si>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</si>
  <si>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</si>
  <si>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</si>
  <si>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</si>
  <si>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</si>
  <si>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</si>
  <si>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</si>
  <si>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</si>
  <si>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</si>
  <si>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</si>
  <si>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</si>
  <si>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</si>
  <si>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</si>
  <si>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</si>
  <si>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</si>
  <si>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</si>
  <si>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</si>
  <si>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</si>
  <si>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</si>
  <si>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</si>
  <si>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</si>
  <si>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</si>
  <si>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</si>
  <si>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</si>
  <si>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</si>
  <si>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</si>
  <si>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</si>
  <si>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</si>
  <si>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</si>
  <si>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</si>
  <si>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</si>
  <si>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</si>
  <si>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</si>
  <si>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</si>
  <si>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</si>
  <si>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</si>
  <si>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</si>
  <si>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</si>
  <si>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</si>
  <si>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</si>
  <si>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</si>
  <si>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</si>
  <si>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</si>
  <si>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</si>
  <si>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</si>
  <si>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</si>
  <si>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</si>
  <si>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</si>
  <si>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</si>
  <si>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</si>
  <si>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</si>
  <si>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</si>
  <si>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</si>
  <si>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</si>
  <si>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</si>
  <si>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</si>
  <si>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</si>
  <si>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</si>
  <si>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</si>
  <si>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</si>
  <si>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</si>
  <si>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</si>
  <si>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</si>
  <si>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</si>
  <si>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</si>
  <si>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</si>
  <si>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</si>
  <si>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</si>
  <si>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</si>
  <si>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</si>
  <si>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</si>
  <si>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</si>
  <si>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</si>
  <si>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</si>
  <si>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</si>
  <si>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</si>
  <si>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</si>
  <si>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</si>
  <si>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</si>
  <si>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</si>
  <si>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</si>
  <si>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</si>
  <si>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</si>
  <si>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</si>
  <si>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</si>
  <si>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</si>
  <si>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</si>
  <si>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</si>
  <si>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</si>
  <si>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</si>
  <si>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</si>
  <si>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</si>
  <si>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</si>
  <si>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</si>
  <si>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</si>
  <si>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</si>
  <si>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</si>
  <si>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</si>
  <si>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</si>
  <si>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</si>
  <si>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</si>
  <si>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</si>
  <si>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</si>
  <si>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</si>
  <si>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</si>
  <si>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</si>
  <si>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</si>
  <si>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</si>
  <si>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</si>
  <si>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</si>
  <si>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</si>
  <si>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</si>
  <si>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</si>
  <si>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</si>
  <si>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</si>
  <si>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</si>
  <si>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</si>
  <si>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</si>
  <si>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</si>
  <si>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</si>
  <si>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</si>
  <si>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</si>
  <si>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</si>
  <si>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</si>
  <si>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</si>
  <si>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</si>
  <si>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</si>
  <si>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</si>
  <si>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</si>
  <si>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</si>
  <si>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</si>
  <si>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</si>
  <si>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</si>
  <si>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</si>
  <si>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</si>
  <si>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</si>
  <si>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</si>
  <si>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</si>
  <si>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</si>
  <si>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</si>
  <si>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</si>
  <si>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</si>
  <si>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</si>
  <si>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</si>
  <si>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</si>
  <si>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</si>
  <si>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</si>
  <si>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</si>
  <si>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</si>
  <si>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</si>
  <si>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</si>
  <si>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</si>
  <si>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</si>
  <si>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</si>
  <si>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</si>
  <si>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</si>
  <si>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</si>
  <si>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</si>
  <si>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</si>
  <si>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</si>
  <si>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</si>
  <si>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</si>
  <si>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</si>
  <si>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</si>
  <si>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</si>
  <si>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</si>
  <si>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</si>
  <si>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</si>
  <si>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</si>
  <si>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</si>
  <si>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</si>
  <si>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</si>
  <si>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</si>
  <si>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</si>
  <si>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</si>
  <si>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</si>
  <si>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</si>
  <si>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</si>
  <si>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</si>
  <si>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</si>
  <si>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</si>
  <si>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</si>
  <si>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</si>
  <si>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</si>
  <si>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</si>
  <si>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</si>
  <si>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</si>
  <si>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</si>
  <si>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</si>
  <si>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</si>
  <si>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</si>
  <si>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</si>
  <si>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</si>
  <si>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</si>
  <si>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</si>
  <si>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</si>
  <si>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</si>
  <si>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</si>
  <si>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</si>
  <si>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</si>
  <si>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</si>
  <si>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</si>
  <si>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</si>
  <si>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</si>
  <si>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</si>
  <si>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</si>
  <si>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</si>
  <si>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</si>
  <si>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</si>
  <si>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</si>
  <si>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</si>
  <si>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</si>
  <si>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</si>
  <si>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</si>
  <si>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</si>
  <si>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</si>
  <si>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</si>
  <si>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</si>
  <si>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</si>
  <si>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</si>
  <si>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</si>
  <si>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</si>
  <si>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</si>
  <si>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</si>
  <si>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</si>
  <si>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</si>
  <si>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</si>
  <si>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</si>
  <si>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</si>
  <si>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</si>
  <si>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</si>
  <si>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</si>
  <si>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</si>
  <si>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</si>
  <si>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</si>
  <si>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</si>
  <si>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</si>
  <si>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</si>
  <si>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</si>
  <si>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</si>
  <si>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</si>
  <si>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</si>
  <si>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</si>
  <si>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</si>
  <si>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</si>
  <si>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</si>
  <si>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</si>
  <si>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</si>
  <si>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</si>
  <si>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</si>
  <si>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</si>
  <si>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</si>
  <si>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</si>
  <si>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</si>
  <si>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</si>
  <si>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</si>
  <si>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</si>
  <si>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</si>
  <si>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</si>
  <si>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</si>
  <si>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</si>
  <si>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</si>
  <si>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</si>
  <si>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</si>
  <si>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</si>
  <si>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</si>
  <si>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</si>
  <si>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</si>
  <si>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</si>
  <si>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</si>
  <si>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</si>
  <si>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</si>
  <si>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</si>
  <si>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</si>
  <si>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</si>
  <si>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</si>
  <si>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</si>
  <si>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</si>
  <si>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</si>
  <si>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</si>
  <si>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</si>
  <si>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</si>
  <si>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</si>
  <si>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</si>
  <si>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</si>
  <si>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</si>
  <si>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</si>
  <si>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</si>
  <si>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</si>
  <si>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</si>
  <si>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</si>
  <si>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</si>
  <si>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</si>
  <si>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</si>
  <si>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</si>
  <si>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</si>
  <si>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</si>
  <si>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</si>
  <si>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</si>
  <si>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</si>
  <si>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</si>
  <si>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</si>
  <si>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</si>
  <si>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</si>
  <si>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</si>
  <si>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</si>
  <si>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</si>
  <si>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</si>
  <si>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</si>
  <si>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</si>
  <si>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</si>
  <si>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</si>
  <si>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</si>
  <si>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</si>
  <si>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</si>
  <si>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</si>
  <si>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</si>
  <si>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</si>
  <si>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</si>
  <si>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</si>
  <si>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</si>
  <si>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</si>
  <si>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</si>
  <si>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</si>
  <si>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</si>
  <si>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</si>
  <si>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</si>
  <si>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</si>
  <si>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</si>
  <si>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</si>
  <si>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</si>
  <si>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</si>
  <si>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</si>
  <si>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</si>
  <si>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</si>
  <si>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</si>
  <si>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</si>
  <si>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</si>
  <si>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</si>
  <si>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</si>
  <si>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</si>
  <si>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</si>
  <si>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</si>
  <si>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</si>
  <si>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</si>
  <si>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</si>
  <si>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</si>
  <si>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</si>
  <si>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</si>
  <si>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</si>
  <si>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</si>
  <si>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</si>
  <si>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</si>
  <si>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</si>
  <si>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</si>
  <si>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</si>
  <si>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</si>
  <si>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</si>
  <si>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</si>
  <si>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</si>
  <si>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</si>
  <si>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</si>
  <si>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</si>
  <si>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</si>
  <si>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</si>
  <si>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</si>
  <si>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</si>
  <si>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</si>
  <si>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</si>
  <si>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</si>
  <si>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</si>
  <si>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</si>
  <si>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</si>
  <si>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</si>
  <si>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</si>
  <si>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</si>
  <si>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</si>
  <si>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</si>
  <si>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</si>
  <si>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</si>
  <si>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</si>
  <si>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</si>
  <si>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</si>
  <si>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</si>
  <si>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</si>
  <si>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</si>
  <si>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</si>
  <si>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</si>
  <si>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</si>
  <si>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</si>
  <si>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</si>
  <si>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</si>
  <si>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</si>
  <si>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</si>
  <si>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</si>
  <si>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</si>
  <si>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</si>
  <si>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</si>
  <si>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</si>
  <si>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</si>
  <si>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</si>
  <si>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</si>
  <si>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</si>
  <si>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</si>
  <si>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</si>
  <si>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</si>
  <si>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</si>
  <si>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</si>
  <si>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</si>
  <si>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</si>
  <si>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</si>
  <si>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</si>
  <si>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</si>
  <si>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</si>
  <si>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</si>
  <si>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</si>
  <si>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</si>
  <si>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</si>
  <si>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</si>
  <si>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</si>
  <si>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</si>
  <si>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</si>
  <si>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</si>
  <si>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</si>
  <si>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</si>
  <si>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</si>
  <si>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</si>
  <si>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</si>
  <si>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</si>
  <si>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</si>
  <si>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</si>
  <si>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</si>
  <si>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</si>
  <si>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</si>
  <si>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</si>
  <si>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</si>
  <si>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</si>
  <si>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</si>
  <si>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</si>
  <si>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</si>
  <si>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</si>
  <si>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</si>
  <si>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</si>
  <si>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</si>
  <si>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</si>
  <si>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</si>
  <si>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</si>
  <si>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</si>
  <si>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</si>
  <si>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</si>
  <si>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</si>
  <si>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</si>
  <si>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</si>
  <si>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</si>
  <si>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</si>
  <si>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</si>
  <si>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</si>
  <si>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</si>
  <si>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</si>
  <si>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</si>
  <si>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</si>
  <si>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</si>
  <si>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</si>
  <si>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</si>
  <si>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</si>
  <si>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</si>
  <si>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</si>
  <si>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</si>
  <si>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</si>
  <si>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</si>
  <si>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</si>
  <si>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</si>
  <si>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</si>
  <si>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</si>
  <si>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</si>
  <si>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</si>
  <si>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</si>
  <si>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</si>
  <si>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</si>
  <si>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</si>
  <si>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</si>
  <si>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</si>
  <si>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</si>
  <si>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</si>
  <si>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</si>
  <si>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</si>
  <si>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</si>
  <si>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</si>
  <si>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</si>
  <si>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</si>
  <si>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</si>
  <si>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</si>
  <si>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</si>
  <si>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</si>
  <si>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</si>
  <si>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</si>
  <si>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</si>
  <si>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</si>
  <si>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</si>
  <si>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</si>
  <si>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</si>
  <si>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</si>
  <si>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</si>
  <si>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</si>
  <si>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</si>
  <si>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</si>
  <si>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</si>
  <si>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</si>
  <si>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</si>
  <si>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</si>
  <si>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</si>
  <si>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</si>
  <si>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</si>
  <si>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</si>
  <si>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</si>
  <si>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</si>
  <si>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</si>
  <si>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</si>
  <si>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</si>
  <si>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</si>
  <si>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</si>
  <si>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</si>
  <si>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</si>
  <si>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</si>
  <si>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</si>
  <si>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</si>
  <si>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</si>
  <si>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</si>
  <si>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</si>
  <si>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</si>
  <si>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</si>
  <si>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</si>
  <si>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</si>
  <si>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</si>
  <si>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</si>
  <si>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</si>
  <si>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</si>
  <si>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</si>
  <si>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</si>
  <si>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</si>
  <si>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</si>
  <si>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</si>
  <si>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</si>
  <si>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</si>
  <si>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</si>
  <si>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</si>
  <si>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</si>
  <si>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</si>
  <si>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</si>
  <si>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</si>
  <si>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</si>
  <si>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</si>
  <si>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</si>
  <si>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</si>
  <si>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</si>
  <si>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</si>
  <si>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</si>
  <si>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</si>
  <si>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</si>
  <si>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</si>
  <si>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</si>
  <si>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</si>
  <si>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</si>
  <si>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</si>
  <si>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</si>
  <si>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</si>
  <si>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</si>
  <si>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</si>
  <si>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</si>
  <si>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</si>
  <si>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</si>
  <si>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</si>
  <si>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</si>
  <si>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</si>
  <si>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</si>
  <si>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</si>
  <si>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</si>
  <si>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</si>
  <si>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</si>
  <si>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</si>
  <si>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</si>
  <si>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</si>
  <si>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</si>
  <si>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</si>
  <si>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</si>
  <si>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</si>
  <si>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</si>
  <si>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</si>
  <si>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</si>
  <si>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</si>
  <si>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</si>
  <si>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</si>
  <si>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</si>
  <si>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</si>
  <si>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</si>
  <si>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</si>
  <si>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</si>
  <si>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</si>
  <si>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</si>
  <si>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</si>
  <si>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</si>
  <si>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</si>
  <si>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</si>
  <si>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</si>
  <si>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</si>
  <si>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</si>
  <si>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</si>
  <si>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</si>
  <si>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</si>
  <si>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</si>
  <si>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</si>
  <si>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</si>
  <si>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</si>
  <si>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</si>
  <si>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</si>
  <si>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</si>
  <si>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</si>
  <si>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</si>
  <si>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</si>
  <si>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</si>
  <si>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</si>
  <si>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</si>
  <si>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</si>
  <si>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</si>
  <si>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</si>
  <si>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</si>
  <si>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</si>
  <si>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</si>
  <si>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</si>
  <si>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</si>
  <si>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</si>
  <si>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</si>
  <si>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</si>
  <si>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</si>
  <si>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</si>
  <si>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</si>
  <si>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</si>
  <si>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</si>
  <si>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</si>
  <si>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</si>
  <si>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</si>
  <si>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</si>
  <si>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</si>
  <si>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</si>
  <si>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</si>
  <si>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</si>
  <si>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</si>
  <si>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</si>
  <si>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</si>
  <si>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</si>
  <si>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</si>
  <si>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</si>
  <si>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</si>
  <si>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</si>
  <si>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</si>
  <si>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</si>
  <si>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</si>
  <si>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</si>
  <si>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</si>
  <si>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</si>
  <si>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</si>
  <si>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</si>
  <si>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</si>
  <si>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</si>
  <si>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</si>
  <si>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</si>
  <si>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</si>
  <si>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</si>
  <si>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</si>
  <si>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</si>
  <si>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</si>
  <si>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</si>
  <si>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</si>
  <si>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</si>
  <si>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</si>
  <si>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</si>
  <si>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</si>
  <si>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</si>
  <si>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</si>
  <si>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</si>
  <si>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</si>
  <si>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</si>
  <si>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</si>
  <si>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</si>
  <si>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</si>
  <si>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</si>
  <si>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</si>
  <si>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</si>
  <si>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</si>
  <si>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</si>
  <si>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</si>
  <si>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</si>
  <si>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</si>
  <si>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</si>
  <si>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</si>
  <si>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</si>
  <si>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</si>
  <si>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</si>
  <si>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</si>
  <si>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</si>
  <si>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</si>
  <si>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</si>
  <si>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</si>
  <si>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</si>
  <si>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</si>
  <si>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</si>
  <si>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</si>
  <si>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</si>
  <si>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</si>
  <si>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</si>
  <si>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</si>
  <si>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</si>
  <si>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</si>
  <si>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</si>
  <si>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</si>
  <si>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</si>
  <si>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</si>
  <si>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</si>
  <si>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</si>
  <si>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</si>
  <si>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</si>
  <si>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</si>
  <si>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</si>
  <si>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</si>
  <si>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</si>
  <si>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</si>
  <si>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</si>
  <si>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</si>
  <si>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</si>
  <si>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</si>
  <si>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</si>
  <si>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</si>
  <si>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</si>
  <si>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</si>
  <si>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</si>
  <si>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</si>
  <si>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</si>
  <si>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</si>
  <si>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</si>
  <si>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</si>
  <si>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</si>
  <si>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</si>
  <si>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</si>
  <si>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</si>
  <si>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</si>
  <si>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</si>
  <si>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</si>
  <si>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</si>
  <si>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</si>
  <si>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</si>
  <si>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</si>
  <si>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</si>
  <si>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</si>
  <si>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</si>
  <si>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</si>
  <si>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</si>
  <si>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</si>
  <si>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</si>
  <si>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</si>
  <si>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</si>
  <si>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</si>
  <si>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</si>
  <si>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</si>
  <si>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</si>
  <si>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</si>
  <si>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</si>
  <si>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</si>
  <si>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</si>
  <si>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</si>
  <si>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</si>
  <si>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</si>
  <si>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</si>
  <si>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</si>
  <si>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</si>
  <si>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</si>
  <si>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</si>
  <si>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</si>
  <si>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</si>
  <si>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</si>
  <si>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</si>
  <si>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</si>
  <si>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</si>
  <si>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</si>
  <si>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</si>
  <si>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</si>
  <si>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</si>
  <si>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</si>
  <si>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</si>
  <si>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</si>
  <si>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</si>
  <si>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</si>
  <si>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</si>
  <si>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</si>
  <si>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</si>
  <si>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</si>
  <si>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</si>
  <si>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</si>
  <si>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</si>
  <si>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</si>
  <si>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</si>
  <si>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</si>
  <si>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</si>
  <si>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</si>
  <si>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</si>
  <si>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</si>
  <si>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</si>
  <si>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</si>
  <si>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</si>
  <si>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</si>
  <si>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</si>
  <si>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</si>
  <si>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</si>
  <si>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</si>
  <si>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</si>
  <si>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</si>
  <si>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</si>
  <si>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</si>
  <si>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</si>
  <si>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</si>
  <si>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</si>
  <si>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</si>
  <si>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</si>
  <si>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</si>
  <si>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</si>
  <si>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</si>
  <si>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</si>
  <si>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</si>
  <si>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</si>
  <si>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</si>
  <si>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</si>
  <si>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</si>
  <si>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</si>
  <si>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</si>
  <si>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</si>
  <si>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</si>
  <si>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</si>
  <si>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</si>
  <si>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</si>
  <si>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</si>
  <si>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</si>
  <si>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</si>
  <si>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</si>
  <si>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</si>
  <si>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</si>
  <si>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</si>
  <si>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</si>
  <si>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</si>
  <si>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</si>
  <si>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</si>
  <si>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</si>
  <si>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</si>
  <si>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</si>
  <si>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</si>
  <si>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</si>
  <si>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</si>
  <si>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</si>
  <si>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</si>
  <si>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</si>
  <si>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</si>
  <si>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</si>
  <si>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</si>
  <si>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</si>
  <si>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</si>
  <si>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</si>
  <si>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</si>
  <si>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</si>
  <si>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</si>
  <si>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</si>
  <si>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</si>
  <si>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</si>
  <si>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</si>
  <si>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</si>
  <si>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</si>
  <si>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</si>
  <si>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</si>
  <si>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</si>
  <si>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</si>
  <si>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</si>
  <si>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</si>
  <si>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</si>
  <si>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</si>
  <si>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</si>
  <si>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</si>
  <si>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</si>
  <si>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</si>
  <si>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</si>
  <si>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</si>
  <si>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</si>
  <si>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</si>
  <si>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</si>
  <si>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</si>
  <si>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</si>
  <si>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</si>
  <si>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</si>
  <si>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</si>
  <si>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</si>
  <si>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</si>
  <si>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</si>
  <si>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</si>
  <si>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</si>
  <si>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</si>
  <si>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</si>
  <si>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</si>
  <si>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</si>
  <si>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</si>
  <si>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</si>
  <si>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</si>
  <si>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</si>
  <si>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</si>
  <si>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</si>
  <si>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</si>
  <si>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</si>
  <si>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</si>
  <si>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</si>
  <si>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</si>
  <si>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</si>
  <si>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</si>
  <si>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</si>
  <si>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</si>
  <si>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</si>
  <si>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</si>
  <si>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</si>
  <si>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</si>
  <si>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</si>
  <si>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</si>
  <si>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</si>
  <si>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</si>
  <si>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</si>
  <si>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</si>
  <si>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</si>
  <si>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</si>
  <si>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</si>
  <si>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</si>
  <si>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</si>
  <si>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</si>
  <si>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</si>
  <si>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</si>
  <si>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</si>
  <si>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</si>
  <si>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</si>
  <si>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</si>
  <si>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</si>
  <si>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</si>
  <si>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</si>
  <si>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</si>
  <si>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</si>
  <si>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</si>
  <si>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</si>
  <si>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</si>
  <si>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</si>
  <si>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</si>
  <si>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</si>
  <si>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</si>
  <si>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</si>
  <si>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</si>
  <si>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</si>
  <si>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</si>
  <si>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</si>
  <si>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</si>
  <si>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</si>
  <si>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</si>
  <si>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</si>
  <si>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</si>
  <si>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</si>
  <si>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</si>
  <si>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</si>
  <si>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</si>
  <si>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</si>
  <si>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</si>
  <si>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</si>
  <si>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</si>
  <si>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</si>
  <si>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</si>
  <si>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</si>
  <si>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</si>
  <si>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</si>
  <si>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</si>
  <si>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</si>
  <si>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</si>
  <si>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</si>
  <si>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</si>
  <si>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</si>
  <si>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</si>
  <si>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</si>
  <si>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</si>
  <si>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</si>
  <si>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</si>
  <si>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</si>
  <si>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</si>
  <si>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</si>
  <si>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</si>
  <si>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</si>
  <si>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</si>
  <si>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</si>
  <si>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</si>
  <si>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</si>
  <si>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</si>
  <si>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</si>
  <si>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</si>
  <si>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</si>
  <si>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</si>
  <si>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</si>
  <si>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</si>
  <si>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</si>
  <si>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</si>
  <si>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</si>
  <si>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</si>
  <si>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</si>
  <si>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</si>
  <si>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</si>
  <si>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</si>
  <si>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</si>
  <si>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</si>
  <si>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</si>
  <si>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</si>
  <si>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</si>
  <si>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</si>
  <si>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</si>
  <si>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</si>
  <si>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</si>
  <si>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</si>
  <si>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</si>
  <si>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</si>
  <si>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</si>
  <si>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</si>
  <si>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</si>
  <si>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</si>
  <si>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</si>
  <si>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</si>
  <si>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</si>
  <si>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</si>
  <si>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</si>
  <si>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</si>
  <si>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</si>
  <si>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</si>
  <si>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</si>
  <si>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</si>
  <si>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</si>
  <si>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</si>
  <si>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</si>
  <si>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</si>
  <si>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</si>
  <si>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</si>
  <si>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</si>
  <si>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</si>
  <si>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</si>
  <si>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</si>
  <si>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</si>
  <si>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</si>
  <si>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</si>
  <si>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</si>
  <si>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</si>
  <si>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</si>
  <si>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</si>
  <si>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</si>
  <si>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</si>
  <si>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</si>
  <si>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</si>
  <si>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</si>
  <si>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</si>
  <si>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</si>
  <si>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</si>
  <si>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</si>
  <si>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</si>
  <si>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</si>
  <si>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</si>
  <si>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</si>
  <si>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</si>
  <si>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</si>
  <si>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</si>
  <si>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</si>
  <si>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</si>
  <si>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</si>
  <si>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</si>
  <si>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</si>
  <si>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</si>
  <si>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</si>
  <si>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</si>
  <si>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</si>
  <si>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</si>
  <si>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</si>
  <si>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</si>
  <si>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</si>
  <si>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</si>
  <si>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</si>
  <si>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</si>
  <si>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</si>
  <si>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</si>
  <si>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</si>
  <si>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</si>
  <si>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</si>
  <si>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</si>
  <si>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</si>
  <si>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</si>
  <si>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</si>
  <si>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</si>
  <si>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</si>
  <si>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</si>
  <si>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</si>
  <si>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</si>
  <si>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</si>
  <si>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</si>
  <si>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</si>
  <si>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</si>
  <si>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</si>
  <si>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</si>
  <si>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</si>
  <si>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</si>
  <si>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</si>
  <si>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</si>
  <si>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</si>
  <si>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</si>
  <si>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</si>
  <si>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</si>
  <si>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</si>
  <si>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</si>
  <si>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</si>
  <si>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</si>
  <si>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</si>
  <si>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</si>
  <si>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</si>
  <si>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</si>
  <si>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</si>
  <si>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</si>
  <si>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</si>
  <si>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</si>
  <si>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</si>
  <si>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</si>
  <si>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</si>
  <si>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</si>
  <si>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</si>
  <si>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</si>
  <si>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</si>
  <si>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</si>
  <si>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</si>
  <si>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</si>
  <si>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</si>
  <si>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</si>
  <si>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</si>
  <si>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</si>
  <si>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</si>
  <si>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</si>
  <si>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</si>
  <si>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</si>
  <si>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</si>
  <si>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</si>
  <si>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</si>
  <si>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</si>
  <si>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</si>
  <si>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</si>
  <si>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</si>
  <si>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</si>
  <si>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</si>
  <si>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</si>
  <si>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</si>
  <si>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</si>
  <si>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</si>
  <si>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</si>
  <si>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</si>
  <si>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</si>
  <si>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</si>
  <si>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</si>
  <si>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</si>
  <si>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</si>
  <si>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</si>
  <si>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</si>
  <si>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</si>
  <si>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</si>
  <si>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</si>
  <si>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</si>
  <si>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</si>
  <si>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</si>
  <si>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</si>
  <si>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</si>
  <si>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</si>
  <si>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</si>
  <si>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</si>
  <si>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</si>
  <si>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</si>
  <si>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</si>
  <si>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</si>
  <si>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</si>
  <si>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</si>
  <si>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</si>
  <si>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</si>
  <si>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</si>
  <si>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</si>
  <si>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</si>
  <si>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</si>
  <si>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</si>
  <si>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</si>
  <si>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</si>
  <si>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</si>
  <si>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</si>
  <si>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</si>
  <si>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</si>
  <si>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</si>
  <si>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</si>
  <si>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</si>
  <si>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</si>
  <si>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</si>
  <si>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</si>
  <si>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</si>
  <si>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</si>
  <si>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</si>
  <si>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</si>
  <si>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</si>
  <si>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</si>
  <si>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</si>
  <si>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</si>
  <si>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</si>
  <si>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</si>
  <si>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</si>
  <si>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</si>
  <si>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</si>
  <si>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</si>
  <si>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</si>
  <si>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</si>
  <si>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</si>
  <si>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</si>
  <si>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</si>
  <si>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</si>
  <si>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</si>
  <si>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</si>
  <si>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</si>
  <si>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</si>
  <si>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</si>
  <si>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</si>
  <si>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</si>
  <si>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</si>
  <si>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</si>
  <si>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</si>
  <si>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</si>
  <si>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</si>
  <si>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</si>
  <si>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</si>
  <si>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</si>
  <si>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</si>
  <si>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</si>
  <si>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</si>
  <si>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</si>
  <si>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</si>
  <si>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</si>
  <si>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</si>
  <si>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</si>
  <si>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</si>
  <si>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</si>
  <si>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</si>
  <si>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</si>
  <si>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</si>
  <si>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</si>
  <si>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</si>
  <si>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</si>
  <si>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</si>
  <si>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</si>
  <si>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</si>
  <si>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</si>
  <si>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</si>
  <si>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</si>
  <si>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</si>
  <si>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</si>
  <si>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</si>
  <si>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</si>
  <si>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</si>
  <si>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</si>
  <si>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</si>
  <si>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</si>
  <si>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</si>
  <si>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</si>
  <si>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</si>
  <si>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</si>
  <si>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</si>
  <si>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</si>
  <si>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</si>
  <si>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</si>
  <si>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</si>
  <si>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</si>
  <si>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</si>
  <si>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</si>
  <si>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</si>
  <si>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</si>
  <si>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</si>
  <si>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</si>
  <si>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</si>
  <si>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</si>
  <si>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</si>
  <si>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</si>
  <si>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</si>
  <si>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</si>
  <si>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</si>
  <si>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</si>
  <si>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</si>
  <si>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</si>
  <si>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</si>
  <si>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</si>
  <si>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</si>
  <si>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</si>
  <si>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</si>
  <si>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</si>
  <si>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</si>
  <si>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</si>
  <si>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</si>
  <si>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</si>
  <si>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</si>
  <si>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</si>
  <si>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</si>
  <si>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</si>
  <si>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</si>
  <si>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</si>
  <si>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</si>
  <si>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</si>
  <si>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</si>
  <si>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</si>
  <si>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</si>
  <si>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</si>
  <si>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</si>
  <si>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</si>
  <si>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</si>
  <si>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</si>
  <si>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</si>
  <si>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</si>
  <si>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</si>
  <si>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</si>
  <si>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</si>
  <si>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</si>
  <si>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</si>
  <si>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</si>
  <si>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</si>
  <si>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</si>
  <si>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</si>
  <si>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</si>
  <si>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</si>
  <si>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</si>
  <si>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</si>
  <si>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</si>
  <si>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</si>
  <si>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</si>
  <si>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</si>
  <si>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</si>
  <si>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</si>
  <si>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</si>
  <si>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</si>
  <si>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</si>
  <si>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</si>
  <si>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</si>
  <si>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</si>
  <si>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</si>
  <si>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</si>
  <si>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</si>
  <si>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</si>
  <si>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</si>
  <si>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</si>
  <si>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</si>
  <si>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</si>
  <si>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</si>
  <si>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</si>
  <si>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</si>
  <si>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</si>
  <si>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</si>
  <si>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</si>
  <si>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</si>
  <si>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</si>
  <si>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</si>
  <si>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</si>
  <si>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</si>
  <si>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</si>
  <si>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</si>
  <si>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</si>
  <si>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</si>
  <si>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</si>
  <si>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</si>
  <si>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</si>
  <si>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</si>
  <si>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</si>
  <si>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</si>
  <si>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</si>
  <si>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</si>
  <si>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</si>
  <si>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</si>
  <si>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</si>
  <si>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</si>
  <si>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</si>
  <si>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</si>
  <si>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</si>
  <si>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</si>
  <si>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</si>
  <si>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</si>
  <si>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</si>
  <si>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</si>
  <si>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</si>
  <si>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</si>
  <si>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</si>
  <si>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</si>
  <si>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</si>
  <si>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</si>
  <si>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</si>
  <si>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</si>
  <si>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</si>
  <si>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</si>
  <si>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</si>
  <si>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</si>
  <si>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</si>
  <si>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</si>
  <si>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</si>
  <si>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</si>
  <si>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</si>
  <si>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</si>
  <si>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</si>
  <si>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</si>
  <si>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</si>
  <si>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</si>
  <si>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</si>
  <si>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</si>
  <si>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</si>
  <si>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</si>
  <si>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</si>
  <si>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</si>
  <si>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</si>
  <si>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</si>
  <si>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</si>
  <si>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</si>
  <si>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</si>
  <si>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</si>
  <si>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</si>
  <si>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</si>
  <si>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</si>
  <si>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</si>
  <si>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</si>
  <si>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</si>
  <si>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</si>
  <si>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</si>
  <si>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</si>
  <si>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</si>
  <si>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</si>
  <si>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</si>
  <si>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</si>
  <si>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</si>
  <si>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</si>
  <si>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</si>
  <si>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</si>
  <si>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</si>
  <si>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</si>
  <si>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</si>
  <si>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</si>
  <si>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</si>
  <si>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</si>
  <si>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</si>
  <si>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</si>
  <si>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</si>
  <si>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</si>
  <si>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</si>
  <si>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</si>
  <si>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</si>
  <si>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</si>
  <si>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</si>
  <si>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</si>
  <si>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</si>
  <si>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</si>
  <si>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</si>
  <si>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</si>
  <si>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</si>
  <si>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</si>
  <si>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</si>
  <si>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</si>
  <si>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</si>
  <si>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</si>
  <si>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</si>
  <si>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</si>
  <si>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</si>
  <si>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</si>
  <si>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</si>
  <si>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</si>
  <si>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</si>
  <si>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</si>
  <si>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</si>
  <si>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</si>
  <si>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</si>
  <si>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</si>
  <si>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</si>
  <si>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</si>
  <si>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</si>
  <si>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</si>
  <si>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</si>
  <si>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</si>
  <si>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</si>
  <si>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</si>
  <si>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</si>
  <si>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</si>
  <si>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</si>
  <si>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</si>
  <si>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</si>
  <si>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</si>
  <si>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</si>
  <si>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</si>
  <si>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</si>
  <si>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</si>
  <si>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</si>
  <si>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</si>
  <si>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</si>
  <si>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</si>
  <si>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</si>
  <si>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</si>
  <si>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</si>
  <si>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</si>
  <si>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</si>
  <si>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</si>
  <si>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</si>
  <si>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</si>
  <si>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</si>
  <si>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</si>
  <si>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</si>
  <si>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</si>
  <si>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</si>
  <si>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</si>
  <si>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</si>
  <si>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</si>
  <si>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</si>
  <si>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</si>
  <si>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</si>
  <si>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</si>
  <si>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</si>
  <si>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</si>
  <si>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</si>
  <si>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</si>
  <si>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</si>
  <si>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</si>
  <si>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</si>
  <si>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</si>
  <si>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</si>
  <si>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</si>
  <si>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</si>
  <si>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</si>
  <si>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</si>
  <si>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</si>
  <si>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</si>
  <si>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</si>
  <si>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</si>
  <si>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</si>
  <si>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</si>
  <si>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</si>
  <si>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</si>
  <si>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</si>
  <si>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</si>
  <si>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</si>
  <si>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</si>
  <si>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</si>
  <si>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</si>
  <si>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</si>
  <si>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</si>
  <si>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</si>
  <si>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</si>
  <si>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</si>
  <si>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</si>
  <si>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</si>
  <si>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</si>
  <si>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</si>
  <si>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</si>
  <si>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</si>
  <si>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</si>
  <si>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</si>
  <si>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</si>
  <si>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</si>
  <si>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</si>
  <si>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</si>
  <si>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</si>
  <si>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</si>
  <si>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</si>
  <si>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</si>
  <si>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</si>
  <si>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</si>
  <si>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</si>
  <si>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</si>
  <si>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</si>
  <si>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</si>
  <si>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</si>
  <si>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</si>
  <si>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</si>
  <si>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</si>
  <si>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</si>
  <si>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</si>
  <si>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</si>
  <si>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</si>
  <si>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</si>
  <si>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</si>
  <si>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</si>
  <si>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</si>
  <si>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</si>
  <si>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</si>
  <si>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</si>
  <si>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</si>
  <si>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</si>
  <si>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</si>
  <si>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</si>
  <si>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</si>
  <si>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</si>
  <si>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</si>
  <si>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</si>
  <si>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</si>
  <si>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</si>
  <si>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</si>
  <si>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</si>
  <si>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</si>
  <si>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</si>
  <si>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</si>
  <si>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</si>
  <si>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</si>
  <si>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</si>
  <si>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</si>
  <si>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</si>
  <si>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</si>
  <si>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</si>
  <si>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</si>
  <si>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</si>
  <si>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</si>
  <si>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</si>
  <si>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</si>
  <si>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</si>
  <si>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</si>
  <si>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</si>
  <si>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</si>
  <si>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</si>
  <si>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</si>
  <si>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</si>
  <si>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</si>
  <si>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</si>
  <si>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</si>
  <si>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</si>
  <si>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</si>
  <si>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</si>
  <si>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</si>
  <si>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</si>
  <si>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</si>
  <si>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</si>
  <si>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</si>
  <si>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</si>
  <si>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</si>
  <si>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</si>
  <si>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</si>
  <si>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</si>
  <si>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</si>
  <si>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</si>
  <si>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</si>
  <si>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</si>
  <si>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</si>
  <si>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</si>
  <si>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</si>
  <si>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</si>
  <si>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</si>
  <si>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</si>
  <si>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</si>
  <si>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</si>
  <si>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</si>
  <si>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</si>
  <si>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</si>
  <si>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</si>
  <si>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</si>
  <si>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</si>
  <si>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</si>
  <si>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</si>
  <si>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</si>
  <si>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</si>
  <si>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</si>
  <si>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</si>
  <si>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</si>
  <si>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</si>
  <si>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</si>
  <si>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</si>
  <si>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</si>
  <si>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</si>
  <si>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</si>
  <si>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</si>
  <si>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</si>
  <si>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</si>
  <si>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</si>
  <si>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</si>
  <si>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</si>
  <si>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</si>
  <si>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</si>
  <si>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</si>
  <si>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</si>
  <si>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</si>
  <si>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</si>
  <si>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</si>
  <si>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</si>
  <si>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</si>
  <si>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</si>
  <si>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</si>
  <si>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</si>
  <si>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</si>
  <si>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</si>
  <si>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</si>
  <si>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</si>
  <si>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</si>
  <si>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</si>
  <si>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</si>
  <si>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</si>
  <si>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</si>
  <si>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</si>
  <si>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</si>
  <si>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</si>
  <si>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</si>
  <si>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</si>
  <si>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</si>
  <si>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</si>
  <si>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</si>
  <si>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</si>
  <si>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</si>
  <si>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</si>
  <si>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</si>
  <si>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</si>
  <si>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</si>
  <si>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</si>
  <si>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</si>
  <si>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</si>
  <si>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</si>
  <si>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</si>
  <si>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</si>
  <si>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</si>
  <si>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</si>
  <si>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</si>
  <si>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</si>
  <si>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</si>
  <si>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</si>
  <si>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</si>
  <si>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</si>
  <si>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</si>
  <si>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</si>
  <si>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</si>
  <si>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</si>
  <si>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</si>
  <si>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</si>
  <si>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</si>
  <si>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</si>
  <si>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</si>
  <si>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</si>
  <si>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</si>
  <si>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</si>
  <si>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</si>
  <si>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</si>
  <si>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</si>
  <si>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</si>
  <si>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</si>
  <si>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</si>
  <si>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</si>
  <si>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</si>
  <si>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</si>
  <si>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</si>
  <si>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</si>
  <si>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</si>
  <si>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</si>
  <si>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</si>
  <si>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</si>
  <si>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</si>
  <si>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</si>
  <si>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</si>
  <si>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</si>
  <si>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</si>
  <si>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</si>
  <si>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</si>
  <si>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</si>
  <si>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</si>
  <si>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</si>
  <si>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</si>
  <si>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</si>
  <si>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</si>
  <si>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</si>
  <si>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</si>
  <si>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</si>
  <si>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</si>
  <si>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</si>
  <si>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</si>
  <si>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</si>
  <si>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</si>
  <si>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</si>
  <si>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</si>
  <si>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</si>
  <si>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</si>
  <si>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</si>
  <si>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</si>
  <si>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</si>
  <si>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</si>
  <si>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</si>
  <si>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</si>
  <si>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</si>
  <si>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</si>
  <si>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</si>
  <si>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</si>
  <si>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</si>
  <si>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</si>
  <si>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</si>
  <si>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</si>
  <si>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</si>
  <si>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</si>
  <si>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</si>
  <si>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</si>
  <si>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</si>
  <si>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</si>
  <si>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</si>
  <si>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</si>
  <si>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</si>
  <si>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</si>
  <si>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</si>
  <si>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</si>
  <si>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</si>
  <si>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</si>
  <si>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</si>
  <si>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</si>
  <si>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</si>
  <si>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</si>
  <si>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</si>
  <si>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</si>
  <si>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</si>
  <si>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</si>
  <si>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</si>
  <si>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</si>
  <si>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</si>
  <si>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</si>
  <si>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</si>
  <si>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</si>
  <si>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</si>
  <si>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</si>
  <si>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</si>
  <si>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</si>
  <si>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</si>
  <si>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</si>
  <si>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</si>
  <si>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</si>
  <si>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</si>
  <si>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</si>
  <si>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</si>
  <si>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</si>
  <si>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</si>
  <si>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</si>
  <si>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</si>
  <si>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</si>
  <si>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</si>
  <si>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</si>
  <si>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</si>
  <si>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</si>
  <si>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</si>
  <si>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</si>
  <si>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</si>
  <si>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</si>
  <si>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</si>
  <si>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</si>
  <si>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</si>
  <si>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</si>
  <si>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</si>
  <si>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</si>
  <si>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</si>
  <si>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</si>
  <si>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</si>
  <si>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</si>
  <si>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</si>
  <si>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</si>
  <si>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</si>
  <si>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</si>
  <si>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</si>
  <si>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</si>
  <si>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</si>
  <si>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</si>
  <si>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</si>
  <si>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</si>
  <si>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</si>
  <si>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</si>
  <si>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</si>
  <si>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</si>
  <si>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</si>
  <si>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</si>
  <si>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</si>
  <si>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</si>
  <si>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</si>
  <si>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</si>
  <si>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</si>
  <si>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</si>
  <si>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</si>
  <si>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</si>
  <si>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</si>
  <si>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</si>
  <si>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</si>
  <si>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</si>
  <si>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</si>
  <si>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</si>
  <si>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</si>
  <si>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</si>
  <si>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</si>
  <si>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</si>
  <si>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</si>
  <si>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</si>
  <si>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</si>
  <si>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</si>
  <si>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</si>
  <si>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</si>
  <si>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</si>
  <si>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</si>
  <si>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</si>
  <si>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</si>
  <si>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</si>
  <si>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</si>
  <si>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</si>
  <si>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</si>
  <si>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</si>
  <si>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</si>
  <si>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</si>
  <si>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</si>
  <si>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</si>
  <si>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</si>
  <si>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</si>
  <si>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</si>
  <si>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</si>
  <si>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</si>
  <si>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</si>
  <si>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</si>
  <si>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</si>
  <si>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</si>
  <si>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</si>
  <si>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</si>
  <si>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</si>
  <si>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</si>
  <si>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</si>
  <si>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</si>
  <si>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</si>
  <si>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</si>
  <si>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</si>
  <si>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</si>
  <si>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</si>
  <si>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</si>
  <si>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</si>
  <si>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</si>
  <si>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</si>
  <si>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</si>
  <si>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</si>
  <si>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</si>
  <si>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</si>
  <si>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</si>
  <si>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</si>
  <si>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</si>
  <si>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</si>
  <si>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</si>
  <si>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</si>
  <si>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</si>
  <si>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</si>
  <si>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</si>
  <si>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</si>
  <si>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</si>
  <si>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</si>
  <si>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</si>
  <si>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</si>
  <si>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</si>
  <si>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</si>
  <si>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</si>
  <si>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</si>
  <si>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</si>
  <si>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</si>
  <si>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</si>
  <si>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</si>
  <si>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</si>
  <si>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</si>
  <si>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</si>
  <si>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</si>
  <si>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</si>
  <si>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</si>
  <si>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</si>
  <si>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</si>
  <si>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</si>
  <si>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</si>
  <si>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</si>
  <si>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</si>
  <si>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</si>
  <si>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</si>
  <si>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</si>
  <si>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</si>
  <si>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</si>
  <si>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</si>
  <si>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</si>
  <si>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</si>
  <si>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</si>
  <si>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</si>
  <si>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</si>
  <si>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</si>
  <si>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</si>
  <si>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</si>
  <si>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</si>
  <si>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</si>
  <si>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</si>
  <si>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</si>
  <si>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</si>
  <si>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</si>
  <si>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</si>
  <si>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</si>
  <si>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</si>
  <si>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</si>
  <si>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</si>
  <si>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</si>
  <si>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</si>
  <si>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</si>
  <si>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</si>
  <si>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</si>
  <si>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</si>
  <si>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</si>
  <si>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</si>
  <si>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</si>
  <si>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</si>
  <si>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</si>
  <si>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</si>
  <si>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</si>
  <si>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</si>
  <si>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</si>
  <si>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</si>
  <si>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</si>
  <si>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</si>
  <si>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</si>
  <si>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</si>
  <si>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</si>
  <si>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</si>
  <si>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</si>
  <si>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</si>
  <si>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</si>
  <si>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</si>
  <si>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</si>
  <si>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</si>
  <si>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</si>
  <si>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</si>
  <si>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</si>
  <si>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</si>
  <si>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</si>
  <si>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</si>
  <si>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</si>
  <si>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</si>
  <si>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</si>
  <si>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</si>
  <si>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</si>
  <si>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</si>
  <si>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</si>
  <si>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</si>
  <si>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</si>
  <si>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</si>
  <si>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</si>
  <si>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</si>
  <si>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</si>
  <si>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</si>
  <si>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</si>
  <si>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</si>
  <si>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</si>
  <si>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</si>
  <si>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</si>
  <si>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</si>
  <si>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</si>
  <si>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</si>
  <si>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</si>
  <si>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</si>
  <si>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</si>
  <si>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</si>
  <si>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</si>
  <si>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</si>
  <si>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</si>
  <si>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</si>
  <si>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</si>
  <si>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</si>
  <si>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</si>
  <si>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</si>
  <si>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</si>
  <si>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</si>
  <si>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</si>
  <si>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</si>
  <si>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</si>
  <si>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</si>
  <si>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</si>
  <si>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</si>
  <si>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</si>
  <si>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</si>
  <si>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</si>
  <si>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</si>
  <si>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</si>
  <si>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</si>
  <si>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</si>
  <si>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</si>
  <si>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</si>
  <si>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</si>
  <si>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</si>
  <si>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</si>
  <si>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</si>
  <si>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</si>
  <si>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</si>
  <si>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</si>
  <si>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</si>
  <si>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</si>
  <si>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</si>
  <si>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</si>
  <si>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</si>
  <si>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</si>
  <si>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</si>
  <si>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</si>
  <si>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</si>
  <si>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</si>
  <si>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</si>
  <si>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</si>
  <si>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</si>
  <si>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</si>
  <si>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</si>
  <si>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</si>
  <si>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</si>
  <si>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</si>
  <si>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</si>
  <si>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</si>
  <si>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</si>
  <si>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</si>
  <si>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</si>
  <si>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</si>
  <si>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</si>
  <si>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</si>
  <si>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</si>
  <si>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</si>
  <si>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</si>
  <si>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</si>
  <si>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</si>
  <si>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</si>
  <si>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</si>
  <si>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</si>
  <si>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</si>
  <si>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</si>
  <si>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</si>
  <si>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</si>
  <si>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</si>
  <si>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</si>
  <si>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</si>
  <si>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</si>
  <si>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</si>
  <si>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</si>
  <si>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</si>
  <si>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</si>
  <si>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</si>
  <si>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</si>
  <si>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</si>
  <si>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</si>
  <si>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</si>
  <si>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</si>
  <si>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</si>
  <si>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</si>
  <si>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</si>
  <si>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</si>
  <si>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</si>
  <si>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</si>
  <si>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</si>
  <si>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</si>
  <si>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</si>
  <si>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</si>
  <si>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</si>
  <si>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</si>
  <si>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</si>
  <si>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</si>
  <si>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</si>
  <si>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</si>
  <si>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</si>
  <si>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</si>
  <si>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</si>
  <si>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</si>
  <si>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</si>
  <si>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</si>
  <si>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</si>
  <si>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</si>
  <si>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</si>
  <si>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</si>
  <si>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</si>
  <si>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</si>
  <si>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</si>
  <si>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</si>
  <si>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</si>
  <si>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</si>
  <si>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</si>
  <si>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</si>
  <si>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</si>
  <si>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</si>
  <si>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</si>
  <si>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</si>
  <si>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</si>
  <si>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</si>
  <si>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</si>
  <si>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</si>
  <si>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</si>
  <si>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</si>
  <si>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</si>
  <si>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</si>
  <si>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</si>
  <si>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</si>
  <si>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</si>
  <si>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</si>
  <si>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</si>
  <si>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</si>
  <si>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</si>
  <si>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</si>
  <si>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</si>
  <si>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</si>
  <si>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</si>
  <si>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</si>
  <si>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</si>
  <si>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</si>
  <si>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</si>
  <si>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</si>
  <si>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</si>
  <si>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</si>
  <si>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</si>
  <si>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</si>
  <si>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</si>
  <si>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</si>
  <si>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</si>
  <si>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</si>
  <si>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</si>
  <si>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</si>
  <si>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</si>
  <si>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</si>
  <si>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</si>
  <si>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</si>
  <si>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</si>
  <si>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</si>
  <si>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</si>
  <si>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</si>
  <si>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</si>
  <si>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</si>
  <si>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</si>
  <si>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</si>
  <si>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</si>
  <si>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</si>
  <si>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</si>
  <si>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</si>
  <si>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</si>
  <si>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</si>
  <si>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</si>
  <si>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</si>
  <si>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</si>
  <si>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</si>
  <si>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</si>
  <si>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</si>
  <si>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</si>
  <si>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</si>
  <si>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</si>
  <si>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</si>
  <si>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</si>
  <si>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</si>
  <si>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</si>
  <si>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</si>
  <si>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</si>
  <si>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</si>
  <si>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</si>
  <si>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</si>
  <si>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</si>
  <si>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</si>
  <si>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</si>
  <si>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</si>
  <si>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</si>
  <si>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</si>
  <si>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</si>
  <si>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</si>
  <si>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</si>
  <si>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</si>
  <si>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</si>
  <si>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</si>
  <si>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</si>
  <si>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</si>
  <si>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</si>
  <si>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</si>
  <si>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</si>
  <si>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</si>
  <si>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</si>
  <si>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</si>
  <si>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</si>
  <si>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</si>
  <si>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</si>
  <si>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</si>
  <si>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</si>
  <si>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</si>
  <si>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</si>
  <si>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</si>
  <si>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</si>
  <si>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</si>
  <si>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</si>
  <si>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</si>
  <si>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</si>
  <si>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</si>
  <si>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</si>
  <si>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</si>
  <si>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</si>
  <si>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</si>
  <si>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</si>
  <si>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</si>
  <si>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</si>
  <si>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</si>
  <si>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</si>
  <si>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</si>
  <si>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</si>
  <si>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</si>
  <si>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</si>
  <si>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</si>
  <si>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</si>
  <si>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</si>
  <si>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</si>
  <si>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</si>
  <si>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</si>
  <si>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</si>
  <si>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</si>
  <si>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</si>
  <si>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</si>
  <si>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</si>
  <si>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</si>
  <si>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</si>
  <si>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</si>
  <si>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</si>
  <si>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</si>
  <si>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</si>
  <si>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</si>
  <si>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</si>
  <si>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</si>
  <si>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</si>
  <si>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</si>
  <si>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</si>
  <si>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</si>
  <si>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</si>
  <si>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</si>
  <si>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</si>
  <si>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</si>
  <si>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</si>
  <si>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</si>
  <si>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</si>
  <si>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</si>
  <si>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</si>
  <si>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</si>
  <si>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</si>
  <si>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</si>
  <si>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</si>
  <si>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</si>
  <si>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</si>
  <si>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</si>
  <si>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</si>
  <si>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</si>
  <si>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</si>
  <si>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</si>
  <si>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</si>
  <si>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</si>
  <si>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</si>
  <si>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</si>
  <si>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</si>
  <si>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</si>
  <si>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</si>
  <si>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</si>
  <si>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</si>
  <si>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</si>
  <si>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</si>
  <si>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</si>
  <si>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</si>
  <si>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</si>
  <si>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</si>
  <si>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</si>
  <si>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</si>
  <si>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</si>
  <si>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</si>
  <si>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</si>
  <si>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</si>
  <si>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</si>
  <si>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</si>
  <si>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</si>
  <si>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</si>
  <si>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</si>
  <si>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</si>
  <si>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</si>
  <si>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</si>
  <si>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</si>
  <si>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</si>
  <si>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</si>
  <si>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</si>
  <si>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</si>
  <si>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</si>
  <si>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</si>
  <si>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</si>
  <si>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</si>
  <si>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</si>
  <si>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</si>
  <si>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</si>
  <si>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</si>
  <si>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</si>
  <si>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</si>
  <si>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</si>
  <si>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</si>
  <si>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</si>
  <si>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</si>
  <si>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</si>
  <si>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</si>
  <si>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</si>
  <si>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</si>
  <si>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</si>
  <si>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</si>
  <si>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</si>
  <si>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</si>
  <si>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</si>
  <si>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</si>
  <si>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</si>
  <si>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</si>
  <si>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</si>
  <si>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</si>
  <si>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</si>
  <si>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</si>
  <si>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</si>
  <si>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</si>
  <si>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</si>
  <si>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</si>
  <si>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</si>
  <si>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</si>
  <si>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</si>
  <si>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</si>
  <si>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</si>
  <si>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</si>
  <si>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</si>
  <si>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</si>
  <si>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</si>
  <si>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</si>
  <si>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</si>
  <si>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</si>
  <si>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</si>
  <si>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</si>
  <si>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</si>
  <si>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</si>
  <si>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</si>
  <si>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</si>
  <si>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</si>
  <si>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</si>
  <si>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</si>
  <si>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</si>
  <si>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</si>
  <si>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</si>
  <si>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</si>
  <si>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</si>
  <si>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</si>
  <si>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</si>
  <si>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</si>
  <si>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</si>
  <si>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</si>
  <si>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</si>
  <si>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</si>
  <si>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</si>
  <si>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</si>
  <si>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</si>
  <si>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</si>
  <si>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</si>
  <si>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</si>
  <si>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</si>
  <si>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</si>
  <si>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</si>
  <si>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</si>
  <si>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</si>
  <si>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</si>
  <si>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</si>
  <si>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</si>
  <si>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</si>
  <si>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</si>
  <si>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</si>
  <si>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</si>
  <si>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</si>
  <si>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</si>
  <si>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</si>
  <si>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</si>
  <si>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</si>
  <si>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</si>
  <si>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</si>
  <si>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</si>
  <si>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</si>
  <si>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</si>
  <si>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</si>
  <si>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</si>
  <si>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</si>
  <si>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</si>
  <si>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</si>
  <si>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</si>
  <si>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</si>
  <si>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</si>
  <si>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</si>
  <si>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</si>
  <si>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</si>
  <si>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</si>
  <si>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</si>
  <si>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</si>
  <si>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</si>
  <si>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</si>
  <si>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</si>
  <si>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</si>
  <si>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</si>
  <si>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</si>
  <si>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</si>
  <si>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</si>
  <si>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</si>
  <si>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</si>
  <si>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</si>
  <si>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</si>
  <si>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</si>
  <si>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</si>
  <si>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</si>
  <si>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</si>
  <si>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</si>
  <si>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</si>
  <si>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</si>
  <si>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</si>
  <si>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</si>
  <si>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</si>
  <si>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</si>
  <si>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</si>
  <si>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</si>
  <si>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</si>
  <si>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</si>
  <si>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</si>
  <si>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</si>
  <si>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</si>
  <si>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</si>
  <si>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</si>
  <si>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</si>
  <si>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</si>
  <si>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</si>
  <si>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</si>
  <si>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</si>
  <si>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</si>
  <si>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</si>
  <si>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</si>
  <si>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</si>
  <si>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</si>
  <si>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</si>
  <si>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</si>
  <si>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</si>
  <si>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</si>
  <si>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</si>
  <si>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</si>
  <si>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</si>
  <si>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</si>
  <si>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</si>
  <si>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</si>
  <si>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</si>
  <si>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</si>
  <si>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</si>
  <si>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</si>
  <si>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</si>
  <si>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</si>
  <si>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</si>
  <si>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</si>
  <si>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</si>
  <si>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</si>
  <si>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</si>
  <si>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</si>
  <si>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</si>
  <si>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</si>
  <si>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</si>
  <si>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</si>
  <si>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</si>
  <si>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</si>
  <si>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</si>
  <si>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</si>
  <si>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</si>
  <si>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</si>
  <si>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</si>
  <si>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</si>
  <si>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</si>
  <si>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</si>
  <si>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</si>
  <si>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</si>
  <si>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</si>
  <si>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</si>
  <si>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</si>
  <si>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</si>
  <si>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</si>
  <si>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</si>
  <si>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</si>
  <si>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</si>
  <si>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</si>
  <si>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</si>
  <si>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</si>
  <si>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</si>
  <si>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</si>
  <si>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</si>
  <si>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</si>
  <si>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</si>
  <si>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</si>
  <si>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</si>
  <si>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</si>
  <si>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</si>
  <si>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</si>
  <si>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</si>
  <si>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</si>
  <si>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</si>
  <si>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</si>
  <si>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</si>
  <si>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</si>
  <si>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</si>
  <si>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</si>
  <si>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</si>
  <si>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</si>
  <si>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</si>
  <si>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</si>
  <si>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</si>
  <si>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</si>
  <si>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</si>
  <si>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</si>
  <si>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</si>
  <si>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</si>
  <si>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</si>
  <si>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</si>
  <si>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</si>
  <si>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</si>
  <si>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</si>
  <si>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</si>
  <si>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</si>
  <si>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</si>
  <si>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</si>
  <si>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</si>
  <si>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</si>
  <si>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</si>
  <si>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</si>
  <si>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</si>
  <si>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</si>
  <si>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</si>
  <si>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</si>
  <si>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</si>
  <si>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</si>
  <si>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</si>
  <si>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</si>
  <si>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</si>
  <si>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</si>
  <si>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</si>
  <si>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</si>
  <si>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</si>
  <si>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</si>
  <si>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</si>
  <si>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</si>
  <si>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</si>
  <si>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</si>
  <si>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</si>
  <si>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</si>
  <si>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</si>
  <si>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</si>
  <si>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</si>
  <si>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</si>
  <si>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</si>
  <si>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</si>
  <si>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</si>
  <si>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</si>
  <si>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</si>
  <si>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</si>
  <si>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</si>
  <si>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</si>
  <si>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</si>
  <si>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</si>
  <si>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</si>
  <si>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</si>
  <si>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</si>
  <si>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</si>
  <si>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</si>
  <si>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</si>
  <si>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</si>
  <si>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</si>
  <si>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</si>
  <si>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</si>
  <si>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</si>
  <si>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</si>
  <si>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</si>
  <si>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</si>
  <si>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</si>
  <si>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</si>
  <si>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</si>
  <si>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</si>
  <si>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</si>
  <si>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</si>
  <si>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</si>
  <si>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</si>
  <si>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</si>
  <si>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</si>
  <si>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</si>
  <si>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</si>
  <si>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</si>
  <si>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</si>
  <si>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</si>
  <si>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</si>
  <si>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</si>
  <si>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</si>
  <si>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</si>
  <si>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</si>
  <si>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</si>
  <si>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</si>
  <si>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</si>
  <si>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</si>
  <si>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</si>
  <si>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</si>
  <si>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</si>
  <si>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</si>
  <si>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</si>
  <si>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</si>
  <si>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</si>
  <si>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</si>
  <si>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</si>
  <si>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</si>
  <si>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</si>
  <si>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</si>
  <si>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</si>
  <si>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</si>
  <si>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</si>
  <si>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</si>
  <si>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</si>
  <si>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</si>
  <si>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</si>
  <si>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</si>
  <si>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</si>
  <si>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</si>
  <si>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</si>
  <si>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</si>
  <si>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</si>
  <si>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</si>
  <si>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</si>
  <si>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</si>
  <si>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</si>
  <si>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</si>
  <si>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</si>
  <si>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</si>
  <si>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</si>
  <si>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</si>
  <si>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</si>
  <si>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</si>
  <si>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</si>
  <si>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</si>
  <si>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</si>
  <si>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</si>
  <si>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</si>
  <si>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</si>
  <si>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</si>
  <si>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</si>
  <si>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</si>
  <si>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</si>
  <si>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</si>
  <si>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</si>
  <si>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</si>
  <si>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</si>
  <si>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</si>
  <si>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</si>
  <si>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</si>
  <si>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</si>
  <si>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</si>
  <si>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</si>
  <si>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</si>
  <si>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</si>
  <si>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</si>
  <si>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</si>
  <si>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</si>
  <si>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</si>
  <si>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</si>
  <si>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</si>
  <si>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</si>
  <si>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</si>
  <si>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</si>
  <si>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</si>
  <si>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</si>
  <si>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</si>
  <si>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</si>
  <si>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</si>
  <si>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</si>
  <si>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</si>
  <si>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</si>
  <si>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</si>
  <si>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</si>
  <si>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</si>
  <si>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</si>
  <si>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</si>
  <si>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</si>
  <si>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</si>
  <si>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</si>
  <si>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</si>
  <si>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</si>
  <si>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</si>
  <si>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</si>
  <si>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</si>
  <si>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</si>
  <si>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</si>
  <si>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</si>
  <si>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</si>
  <si>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</si>
  <si>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</si>
  <si>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</si>
  <si>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</si>
  <si>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</si>
  <si>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</si>
  <si>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</si>
  <si>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</si>
  <si>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</si>
  <si>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</si>
  <si>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</si>
  <si>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</si>
  <si>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</si>
  <si>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</si>
  <si>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</si>
  <si>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</si>
  <si>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</si>
  <si>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</si>
  <si>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</si>
  <si>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</si>
  <si>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</si>
  <si>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</si>
  <si>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</si>
  <si>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</si>
  <si>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</si>
  <si>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</si>
  <si>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</si>
  <si>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</si>
  <si>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</si>
  <si>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</si>
  <si>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</si>
  <si>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</si>
  <si>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</si>
  <si>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</si>
  <si>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</si>
  <si>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</si>
  <si>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</si>
  <si>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</si>
  <si>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</si>
  <si>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</si>
  <si>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</si>
  <si>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</si>
  <si>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</si>
  <si>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</si>
  <si>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</si>
  <si>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</si>
  <si>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</si>
  <si>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</si>
  <si>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</si>
  <si>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</si>
  <si>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</si>
  <si>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</si>
  <si>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</si>
  <si>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</si>
  <si>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</si>
  <si>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</si>
  <si>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</si>
  <si>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</si>
  <si>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</si>
  <si>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</si>
  <si>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</si>
  <si>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</si>
  <si>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</si>
  <si>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</si>
  <si>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</si>
  <si>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</si>
  <si>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</si>
  <si>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</si>
  <si>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</si>
  <si>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</si>
  <si>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</si>
  <si>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</si>
  <si>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</si>
  <si>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</si>
  <si>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</si>
  <si>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</si>
  <si>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</si>
  <si>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</si>
  <si>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</si>
  <si>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</si>
  <si>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</si>
  <si>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</si>
  <si>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</si>
  <si>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</si>
  <si>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</si>
  <si>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</si>
  <si>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</si>
  <si>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</si>
  <si>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</si>
  <si>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</si>
  <si>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</si>
  <si>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</si>
  <si>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</si>
  <si>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</si>
  <si>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</si>
  <si>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</si>
  <si>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</si>
  <si>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</si>
  <si>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</si>
  <si>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</si>
  <si>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</si>
  <si>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</si>
  <si>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</si>
  <si>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</si>
  <si>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</si>
  <si>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</si>
  <si>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</si>
  <si>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</si>
  <si>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</si>
  <si>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</si>
  <si>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</si>
  <si>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</si>
  <si>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</si>
  <si>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</si>
  <si>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</si>
  <si>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</si>
  <si>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</si>
  <si>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</si>
  <si>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</si>
  <si>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</si>
  <si>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</si>
  <si>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</si>
  <si>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</si>
  <si>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</si>
  <si>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</si>
  <si>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</si>
  <si>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</si>
  <si>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</si>
  <si>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</si>
  <si>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</si>
  <si>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</si>
  <si>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</si>
  <si>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</si>
  <si>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</si>
  <si>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</si>
  <si>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</si>
  <si>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</si>
  <si>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</si>
  <si>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</si>
  <si>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</si>
  <si>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</si>
  <si>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</si>
  <si>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</si>
  <si>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</si>
  <si>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</si>
  <si>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</si>
  <si>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</si>
  <si>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</si>
  <si>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</si>
  <si>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</si>
  <si>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</si>
  <si>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</si>
  <si>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</si>
  <si>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</si>
  <si>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</si>
  <si>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</si>
  <si>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</si>
  <si>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</si>
  <si>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</si>
  <si>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</si>
  <si>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</si>
  <si>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</si>
  <si>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</si>
  <si>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</si>
  <si>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</si>
  <si>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</si>
  <si>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</si>
  <si>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</si>
  <si>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</si>
  <si>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</si>
  <si>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</si>
  <si>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</si>
  <si>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</si>
  <si>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</si>
  <si>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</si>
  <si>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</si>
  <si>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</si>
  <si>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</si>
  <si>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</si>
  <si>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</si>
  <si>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</si>
  <si>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</si>
  <si>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</si>
  <si>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</si>
  <si>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</si>
  <si>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</si>
  <si>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</si>
  <si>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</si>
  <si>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</si>
  <si>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</si>
  <si>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</si>
  <si>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</si>
  <si>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</si>
  <si>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</si>
  <si>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</si>
  <si>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</si>
  <si>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</si>
  <si>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</si>
  <si>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</si>
  <si>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</si>
  <si>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</si>
  <si>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</si>
  <si>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</si>
  <si>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</si>
  <si>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</si>
  <si>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</si>
  <si>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</si>
  <si>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</si>
  <si>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</si>
  <si>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</si>
  <si>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</si>
  <si>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</si>
  <si>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</si>
  <si>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</si>
  <si>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</si>
  <si>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</si>
  <si>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</si>
  <si>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</si>
  <si>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</si>
  <si>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</si>
  <si>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</si>
  <si>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</si>
  <si>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</si>
  <si>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</si>
  <si>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</si>
  <si>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</si>
  <si>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</si>
  <si>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</si>
  <si>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</si>
  <si>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</si>
  <si>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</si>
  <si>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</si>
  <si>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</si>
  <si>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</si>
  <si>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</si>
  <si>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</si>
  <si>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</si>
  <si>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</si>
  <si>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</si>
  <si>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</si>
  <si>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</si>
  <si>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</si>
  <si>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</si>
  <si>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</si>
  <si>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</si>
  <si>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</si>
  <si>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</si>
  <si>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</si>
  <si>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</si>
  <si>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</si>
  <si>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</si>
  <si>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</si>
  <si>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</si>
  <si>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</si>
  <si>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</si>
  <si>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</si>
  <si>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</si>
  <si>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</si>
  <si>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</si>
  <si>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</si>
  <si>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</si>
  <si>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</si>
  <si>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</si>
  <si>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</si>
  <si>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</si>
  <si>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</si>
  <si>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</si>
  <si>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</si>
  <si>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</si>
  <si>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</si>
  <si>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</si>
  <si>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</si>
  <si>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</si>
  <si>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</si>
  <si>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</si>
  <si>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</si>
  <si>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</si>
  <si>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</si>
  <si>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</si>
  <si>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</si>
  <si>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</si>
  <si>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</si>
  <si>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</si>
  <si>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</si>
  <si>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</si>
  <si>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</si>
  <si>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</si>
  <si>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</si>
  <si>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</si>
  <si>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</si>
  <si>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</si>
  <si>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</si>
  <si>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</si>
  <si>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</si>
  <si>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</si>
  <si>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</si>
  <si>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</si>
  <si>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</si>
  <si>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</si>
  <si>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</si>
  <si>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</si>
  <si>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</si>
  <si>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</si>
  <si>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</si>
  <si>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</si>
  <si>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</si>
  <si>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</si>
  <si>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</si>
  <si>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</si>
  <si>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</si>
  <si>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</si>
  <si>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</si>
  <si>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</si>
  <si>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</si>
  <si>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</si>
  <si>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</si>
  <si>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</si>
  <si>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</si>
  <si>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</si>
  <si>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</si>
  <si>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</si>
  <si>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</si>
  <si>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</si>
  <si>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</si>
  <si>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</si>
  <si>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</si>
  <si>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</si>
  <si>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</si>
  <si>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</si>
  <si>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</si>
  <si>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</si>
  <si>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</si>
  <si>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</si>
  <si>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</si>
  <si>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</si>
  <si>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</si>
  <si>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</si>
  <si>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</si>
  <si>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</si>
  <si>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</si>
  <si>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</si>
  <si>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</si>
  <si>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</si>
  <si>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</si>
  <si>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</si>
  <si>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</si>
  <si>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</si>
  <si>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</si>
  <si>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</si>
  <si>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</si>
  <si>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</si>
  <si>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</si>
  <si>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</si>
  <si>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</si>
  <si>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</si>
  <si>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</si>
  <si>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</si>
  <si>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</si>
  <si>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</si>
  <si>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</si>
  <si>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</si>
  <si>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</si>
  <si>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</si>
  <si>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</si>
  <si>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</si>
  <si>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</si>
  <si>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</si>
  <si>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</si>
  <si>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</si>
  <si>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</si>
  <si>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</si>
  <si>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</si>
  <si>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</si>
  <si>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</si>
  <si>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</si>
  <si>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</si>
  <si>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</si>
  <si>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</si>
  <si>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</si>
  <si>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</si>
  <si>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</si>
  <si>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</si>
  <si>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</si>
  <si>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</si>
  <si>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</si>
  <si>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</si>
  <si>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</si>
  <si>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</si>
  <si>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</si>
  <si>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</si>
  <si>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</si>
  <si>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</si>
  <si>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</si>
  <si>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</si>
  <si>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</si>
  <si>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</si>
  <si>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</si>
  <si>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</si>
  <si>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</si>
  <si>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</si>
  <si>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</si>
  <si>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</si>
  <si>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</si>
  <si>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</si>
  <si>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</si>
  <si>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</si>
  <si>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</si>
  <si>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</si>
  <si>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</si>
  <si>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</si>
  <si>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</si>
  <si>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</si>
  <si>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</si>
  <si>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</si>
  <si>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</si>
  <si>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</si>
  <si>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</si>
  <si>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</si>
  <si>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</si>
  <si>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</si>
  <si>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</si>
  <si>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</si>
  <si>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</si>
  <si>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</si>
  <si>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</si>
  <si>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</si>
  <si>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</si>
  <si>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</si>
  <si>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</si>
  <si>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</si>
  <si>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</si>
  <si>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</si>
  <si>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</si>
  <si>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</si>
  <si>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</si>
  <si>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</si>
  <si>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</si>
  <si>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</si>
  <si>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</si>
  <si>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</si>
  <si>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</si>
  <si>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</si>
  <si>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</si>
  <si>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</si>
  <si>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</si>
  <si>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</si>
  <si>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</si>
  <si>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</si>
  <si>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</si>
  <si>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</si>
  <si>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</si>
  <si>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</si>
  <si>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</si>
  <si>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</si>
  <si>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</si>
  <si>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</si>
  <si>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</si>
  <si>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</si>
  <si>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</si>
  <si>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</si>
  <si>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</si>
  <si>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</si>
  <si>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</si>
  <si>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</si>
  <si>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</si>
  <si>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</si>
  <si>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</si>
  <si>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</si>
  <si>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</si>
  <si>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</si>
  <si>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</si>
  <si>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</si>
  <si>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</si>
  <si>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</si>
  <si>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</si>
  <si>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</si>
  <si>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</si>
  <si>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</si>
  <si>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</si>
  <si>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</si>
  <si>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</si>
  <si>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</si>
  <si>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</si>
  <si>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</si>
  <si>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</si>
  <si>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</si>
  <si>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</si>
  <si>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</si>
  <si>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</si>
  <si>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</si>
  <si>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</si>
  <si>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</si>
  <si>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</si>
  <si>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</si>
  <si>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</si>
  <si>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</si>
  <si>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</si>
  <si>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</si>
  <si>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</si>
  <si>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</si>
  <si>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</si>
  <si>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</si>
  <si>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</si>
  <si>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</si>
  <si>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</si>
  <si>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</si>
  <si>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</si>
  <si>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</si>
  <si>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</si>
  <si>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</si>
  <si>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</si>
  <si>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</si>
  <si>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</si>
  <si>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</si>
  <si>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</si>
  <si>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</si>
  <si>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</si>
  <si>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</si>
  <si>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</si>
  <si>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</si>
  <si>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</si>
  <si>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</si>
  <si>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</si>
  <si>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</si>
  <si>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</si>
  <si>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</si>
  <si>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</si>
  <si>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</si>
  <si>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</si>
  <si>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</si>
  <si>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</si>
  <si>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</si>
  <si>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</si>
  <si>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</si>
  <si>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</si>
  <si>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</si>
  <si>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</si>
  <si>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</si>
  <si>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</si>
  <si>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</si>
  <si>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</si>
  <si>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</si>
  <si>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</si>
  <si>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</si>
  <si>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</si>
  <si>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</si>
  <si>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</si>
  <si>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</si>
  <si>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</si>
  <si>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</si>
  <si>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</si>
  <si>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</si>
  <si>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</si>
  <si>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</si>
  <si>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</si>
  <si>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</si>
  <si>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</si>
  <si>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</si>
  <si>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</si>
  <si>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</si>
  <si>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</si>
  <si>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</si>
  <si>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</si>
  <si>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</si>
  <si>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</si>
  <si>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</si>
  <si>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</si>
  <si>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</si>
  <si>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</si>
  <si>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</si>
  <si>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</si>
  <si>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</si>
  <si>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</si>
  <si>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</si>
  <si>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</si>
  <si>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</si>
  <si>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</si>
  <si>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</si>
  <si>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</si>
  <si>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</si>
  <si>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</si>
  <si>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</si>
  <si>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</si>
  <si>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</si>
  <si>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</si>
  <si>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</si>
  <si>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</si>
  <si>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</si>
  <si>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</si>
  <si>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</si>
  <si>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</si>
  <si>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</si>
  <si>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</si>
  <si>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</si>
  <si>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</si>
  <si>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</si>
  <si>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</si>
  <si>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</si>
  <si>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</si>
  <si>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</si>
  <si>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</si>
  <si>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</si>
  <si>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</si>
  <si>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</si>
  <si>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</si>
  <si>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</si>
  <si>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</si>
  <si>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</si>
  <si>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</si>
  <si>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</si>
  <si>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</si>
  <si>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</si>
  <si>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</si>
  <si>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</si>
  <si>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</si>
  <si>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</si>
  <si>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</si>
  <si>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</si>
  <si>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</si>
  <si>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</si>
  <si>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</si>
  <si>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</si>
  <si>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</si>
  <si>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</si>
  <si>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</si>
  <si>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</si>
  <si>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</si>
  <si>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</si>
  <si>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</si>
  <si>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</si>
  <si>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</si>
  <si>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</si>
  <si>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</si>
  <si>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</si>
  <si>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</si>
  <si>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</si>
  <si>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</si>
  <si>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</si>
  <si>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</si>
  <si>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</si>
  <si>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</si>
  <si>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</si>
  <si>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</si>
  <si>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</si>
  <si>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</si>
  <si>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</si>
  <si>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</si>
  <si>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</si>
  <si>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</si>
  <si>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</si>
  <si>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</si>
  <si>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</si>
  <si>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</si>
  <si>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</si>
  <si>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</si>
  <si>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</si>
  <si>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</si>
  <si>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</si>
  <si>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</si>
  <si>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</si>
  <si>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</si>
  <si>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</si>
  <si>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</si>
  <si>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</si>
  <si>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</si>
  <si>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</si>
  <si>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</si>
  <si>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</si>
  <si>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</si>
  <si>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</si>
  <si>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</si>
  <si>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</si>
  <si>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</si>
  <si>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</si>
  <si>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</si>
  <si>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</si>
  <si>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</si>
  <si>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</si>
  <si>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</si>
  <si>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</si>
  <si>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</si>
  <si>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</si>
  <si>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</si>
  <si>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</si>
  <si>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</si>
  <si>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</si>
  <si>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</si>
  <si>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</si>
  <si>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</si>
  <si>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</si>
  <si>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</si>
  <si>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</si>
  <si>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</si>
  <si>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</si>
  <si>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</si>
  <si>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</si>
  <si>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</si>
  <si>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</si>
  <si>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</si>
  <si>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</si>
  <si>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</si>
  <si>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</si>
  <si>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</si>
  <si>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</si>
  <si>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</si>
  <si>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</si>
  <si>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</si>
  <si>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</si>
  <si>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</si>
  <si>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</si>
  <si>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</si>
  <si>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</si>
  <si>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</si>
  <si>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</si>
  <si>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</si>
  <si>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</si>
  <si>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</si>
  <si>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</si>
  <si>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</si>
  <si>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</si>
  <si>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</si>
  <si>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</si>
  <si>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</si>
  <si>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</si>
  <si>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</si>
  <si>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</si>
  <si>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</si>
  <si>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</si>
  <si>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</si>
  <si>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</si>
  <si>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</si>
  <si>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</si>
  <si>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</si>
  <si>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</si>
  <si>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</si>
  <si>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</si>
  <si>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</si>
  <si>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</si>
  <si>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</si>
  <si>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</si>
  <si>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</si>
  <si>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</si>
  <si>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</si>
  <si>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</si>
  <si>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</si>
  <si>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</si>
  <si>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</si>
  <si>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</si>
  <si>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</si>
  <si>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</si>
  <si>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</si>
  <si>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</si>
  <si>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</si>
  <si>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</si>
  <si>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</si>
  <si>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</si>
  <si>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</si>
  <si>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</si>
  <si>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</si>
  <si>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</si>
  <si>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</si>
  <si>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</si>
  <si>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</si>
  <si>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</si>
  <si>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</si>
  <si>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</si>
  <si>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</si>
  <si>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</si>
  <si>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</si>
  <si>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</si>
  <si>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</si>
  <si>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</si>
  <si>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</si>
  <si>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</si>
  <si>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</si>
  <si>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</si>
  <si>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</si>
  <si>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</si>
  <si>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</si>
  <si>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</si>
  <si>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</si>
  <si>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</si>
  <si>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</si>
  <si>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</si>
  <si>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</si>
  <si>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</si>
  <si>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</si>
  <si>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</si>
  <si>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</si>
  <si>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</si>
  <si>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</si>
  <si>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</si>
  <si>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</si>
  <si>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</si>
  <si>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</si>
  <si>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</si>
  <si>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</si>
  <si>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</si>
  <si>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</si>
  <si>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</si>
  <si>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</si>
  <si>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</si>
  <si>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</si>
  <si>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</si>
  <si>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</si>
  <si>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</si>
  <si>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</si>
  <si>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</si>
  <si>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</si>
  <si>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</si>
  <si>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</si>
  <si>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</si>
  <si>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</si>
  <si>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</si>
  <si>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</si>
  <si>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</si>
  <si>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</si>
  <si>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</si>
  <si>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</si>
  <si>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</si>
  <si>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</si>
  <si>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</si>
  <si>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</si>
  <si>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</si>
  <si>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</si>
  <si>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</si>
  <si>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</si>
  <si>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</si>
  <si>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</si>
  <si>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</si>
  <si>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</si>
  <si>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</si>
  <si>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</si>
  <si>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</si>
  <si>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</si>
  <si>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</si>
  <si>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</si>
  <si>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</si>
  <si>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</si>
  <si>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</si>
  <si>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</si>
  <si>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</si>
  <si>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</si>
  <si>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</si>
  <si>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</si>
  <si>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</si>
  <si>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</si>
  <si>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</si>
  <si>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</si>
  <si>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</si>
  <si>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</si>
  <si>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</si>
  <si>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</si>
  <si>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</si>
  <si>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</si>
  <si>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</si>
  <si>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</si>
  <si>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</si>
  <si>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</si>
  <si>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</si>
  <si>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</si>
  <si>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</si>
  <si>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</si>
  <si>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</si>
  <si>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</si>
  <si>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</si>
  <si>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</si>
  <si>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</si>
  <si>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</si>
  <si>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</si>
  <si>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</si>
  <si>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</si>
  <si>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</si>
  <si>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</si>
  <si>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</si>
  <si>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</si>
  <si>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</si>
  <si>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</si>
  <si>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</si>
  <si>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</si>
  <si>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</si>
  <si>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</si>
  <si>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</si>
  <si>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</si>
  <si>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</si>
  <si>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</si>
  <si>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</si>
  <si>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</si>
  <si>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</si>
  <si>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</si>
  <si>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</si>
  <si>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</si>
  <si>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</si>
  <si>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</si>
  <si>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</si>
  <si>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</si>
  <si>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</si>
  <si>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</si>
  <si>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</si>
  <si>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</si>
  <si>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</si>
  <si>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</si>
  <si>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</si>
  <si>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</si>
  <si>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</si>
  <si>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</si>
  <si>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</si>
  <si>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</si>
  <si>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</si>
  <si>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</si>
  <si>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</si>
  <si>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</si>
  <si>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</si>
  <si>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</si>
  <si>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</si>
  <si>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</si>
  <si>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</si>
  <si>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</si>
  <si>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</si>
  <si>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</si>
  <si>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</si>
  <si>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</si>
  <si>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</si>
  <si>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</si>
  <si>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</si>
  <si>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</si>
  <si>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</si>
  <si>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</si>
  <si>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</si>
  <si>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</si>
  <si>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</si>
  <si>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</si>
  <si>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</si>
  <si>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</si>
  <si>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</si>
  <si>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</si>
  <si>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</si>
  <si>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</si>
  <si>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</si>
  <si>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</si>
  <si>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</si>
  <si>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</si>
  <si>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</si>
  <si>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</si>
  <si>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</si>
  <si>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</si>
  <si>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</si>
  <si>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</si>
  <si>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</si>
  <si>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</si>
  <si>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</si>
  <si>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</si>
  <si>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</si>
  <si>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</si>
  <si>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</si>
  <si>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</si>
  <si>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</si>
  <si>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</si>
  <si>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</si>
  <si>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</si>
  <si>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</si>
  <si>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</si>
  <si>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</si>
  <si>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</si>
  <si>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</si>
  <si>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</si>
  <si>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</si>
  <si>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</si>
  <si>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</si>
  <si>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</si>
  <si>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</si>
  <si>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</si>
  <si>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</si>
  <si>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</si>
  <si>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</si>
  <si>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</si>
  <si>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</si>
  <si>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</si>
  <si>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</si>
  <si>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</si>
  <si>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</si>
  <si>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</si>
  <si>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</si>
  <si>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</si>
  <si>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</si>
  <si>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</si>
  <si>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</si>
  <si>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</si>
  <si>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</si>
  <si>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</si>
  <si>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</si>
  <si>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</si>
  <si>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</si>
  <si>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</si>
  <si>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</si>
  <si>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</si>
  <si>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</si>
  <si>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</si>
  <si>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</si>
  <si>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</si>
  <si>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</si>
  <si>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</si>
  <si>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</si>
  <si>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</si>
  <si>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</si>
  <si>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</si>
  <si>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</si>
  <si>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</si>
  <si>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</si>
  <si>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</si>
  <si>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</si>
  <si>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</si>
  <si>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</si>
  <si>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</si>
  <si>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</si>
  <si>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</si>
  <si>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</si>
  <si>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</si>
  <si>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</si>
  <si>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</si>
  <si>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</si>
  <si>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</si>
  <si>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</si>
  <si>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</si>
  <si>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</si>
  <si>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</si>
  <si>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</si>
  <si>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</si>
  <si>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</si>
  <si>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</si>
  <si>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</si>
  <si>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</si>
  <si>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</si>
  <si>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</si>
  <si>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</si>
  <si>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</si>
  <si>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</si>
  <si>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</si>
  <si>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</si>
  <si>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</si>
  <si>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</si>
  <si>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</si>
  <si>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</si>
  <si>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</si>
  <si>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</si>
  <si>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</si>
  <si>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</si>
  <si>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</si>
  <si>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</si>
  <si>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</si>
  <si>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</si>
  <si>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</si>
  <si>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</si>
  <si>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</si>
  <si>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</si>
  <si>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</si>
  <si>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</si>
  <si>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</si>
  <si>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</si>
  <si>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</si>
  <si>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</si>
  <si>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</si>
  <si>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</si>
  <si>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</si>
  <si>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</si>
  <si>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</si>
  <si>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</si>
  <si>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</si>
  <si>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</si>
  <si>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</si>
  <si>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</si>
  <si>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</si>
  <si>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</si>
  <si>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</si>
  <si>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</si>
  <si>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</si>
  <si>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</si>
  <si>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</si>
  <si>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</si>
  <si>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</si>
  <si>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</si>
  <si>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</si>
  <si>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</si>
  <si>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</si>
  <si>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</si>
  <si>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</si>
  <si>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</si>
  <si>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</si>
  <si>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</si>
  <si>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</si>
  <si>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</si>
  <si>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</si>
  <si>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</si>
  <si>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</si>
  <si>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</si>
  <si>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</si>
  <si>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</si>
  <si>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</si>
  <si>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</si>
  <si>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</si>
  <si>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</si>
  <si>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</si>
  <si>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</si>
  <si>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</si>
  <si>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</si>
  <si>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</si>
  <si>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</si>
  <si>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</si>
  <si>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</si>
  <si>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</si>
  <si>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</si>
  <si>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</si>
  <si>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</si>
  <si>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</si>
  <si>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</si>
  <si>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</si>
  <si>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</si>
  <si>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</si>
  <si>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</si>
  <si>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</si>
  <si>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</si>
  <si>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</si>
  <si>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</si>
  <si>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</si>
  <si>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</si>
  <si>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</si>
  <si>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</si>
  <si>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</si>
  <si>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</si>
  <si>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</si>
  <si>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</si>
  <si>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</si>
  <si>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</si>
  <si>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</si>
  <si>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</si>
  <si>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</si>
  <si>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</si>
  <si>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</si>
  <si>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</si>
  <si>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</si>
  <si>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</si>
  <si>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</si>
  <si>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</si>
  <si>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</si>
  <si>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</si>
  <si>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</si>
  <si>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</si>
  <si>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</si>
  <si>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</si>
  <si>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</si>
  <si>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</si>
  <si>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</si>
  <si>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</si>
  <si>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</si>
  <si>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</si>
  <si>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</si>
  <si>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</si>
  <si>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</si>
  <si>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</si>
  <si>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</si>
  <si>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</si>
  <si>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</si>
  <si>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</si>
  <si>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</si>
  <si>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</si>
  <si>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</si>
  <si>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</si>
  <si>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</si>
  <si>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</si>
  <si>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</si>
  <si>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</si>
  <si>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</si>
  <si>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</si>
  <si>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</si>
  <si>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</si>
  <si>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</si>
  <si>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</si>
  <si>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</si>
  <si>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</si>
  <si>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</si>
  <si>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</si>
  <si>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</si>
  <si>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</si>
  <si>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</si>
  <si>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</si>
  <si>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</si>
  <si>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</si>
  <si>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</si>
  <si>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</si>
  <si>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</si>
  <si>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</si>
  <si>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</si>
  <si>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</si>
  <si>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</si>
  <si>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</si>
  <si>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</si>
  <si>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</si>
  <si>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</si>
  <si>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</si>
  <si>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</si>
  <si>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</si>
  <si>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</si>
  <si>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</si>
  <si>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</si>
  <si>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</si>
  <si>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</si>
  <si>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</si>
  <si>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</si>
  <si>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</si>
  <si>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</si>
  <si>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</si>
  <si>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</si>
  <si>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</si>
  <si>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</si>
  <si>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</si>
  <si>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</si>
  <si>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</si>
  <si>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</si>
  <si>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</si>
  <si>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</si>
  <si>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</si>
  <si>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</si>
  <si>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</si>
  <si>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</si>
  <si>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</si>
  <si>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</si>
  <si>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</si>
  <si>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</si>
  <si>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</si>
  <si>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</si>
  <si>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</si>
  <si>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</si>
  <si>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</si>
  <si>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</si>
  <si>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</si>
  <si>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</si>
  <si>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</si>
  <si>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</si>
  <si>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</si>
  <si>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</si>
  <si>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</si>
  <si>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</si>
  <si>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</si>
  <si>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</si>
  <si>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</si>
  <si>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</si>
  <si>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</si>
  <si>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</si>
  <si>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</si>
  <si>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</si>
  <si>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</si>
  <si>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</si>
  <si>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</si>
  <si>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</si>
  <si>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</si>
  <si>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</si>
  <si>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</si>
  <si>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</si>
  <si>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</si>
  <si>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</si>
  <si>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</si>
  <si>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</si>
  <si>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</si>
  <si>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</si>
  <si>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</si>
  <si>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</si>
  <si>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</si>
  <si>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</si>
  <si>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</si>
  <si>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</si>
  <si>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</si>
  <si>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</si>
  <si>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</si>
  <si>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</si>
  <si>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</si>
  <si>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</si>
  <si>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</si>
  <si>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</si>
  <si>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</si>
  <si>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</si>
  <si>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</si>
  <si>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</si>
  <si>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</si>
  <si>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</si>
  <si>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</si>
  <si>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</si>
  <si>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</si>
  <si>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</si>
  <si>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</si>
  <si>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</si>
  <si>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</si>
  <si>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</si>
  <si>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</si>
  <si>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</si>
  <si>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</si>
  <si>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</si>
  <si>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</si>
  <si>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</si>
  <si>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</si>
  <si>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</si>
  <si>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</si>
  <si>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</si>
  <si>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</si>
  <si>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</si>
  <si>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</si>
  <si>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</si>
  <si>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</si>
  <si>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</si>
  <si>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</si>
  <si>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</si>
  <si>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</si>
  <si>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</si>
  <si>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</si>
  <si>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</si>
  <si>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</si>
  <si>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</si>
  <si>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</si>
  <si>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</si>
  <si>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</si>
  <si>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</si>
  <si>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</si>
  <si>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</si>
  <si>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</si>
  <si>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</si>
  <si>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</si>
  <si>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</si>
  <si>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</si>
  <si>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</si>
  <si>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</si>
  <si>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</si>
  <si>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</si>
  <si>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</si>
  <si>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</si>
  <si>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</si>
  <si>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</si>
  <si>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</si>
  <si>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</si>
  <si>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</si>
  <si>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</si>
  <si>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</si>
  <si>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</si>
  <si>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</si>
  <si>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</si>
  <si>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</si>
  <si>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</si>
  <si>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</si>
  <si>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</si>
  <si>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</si>
  <si>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</si>
  <si>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</si>
  <si>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</si>
  <si>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</si>
  <si>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</si>
  <si>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</si>
  <si>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</si>
  <si>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</si>
  <si>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</si>
  <si>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</si>
  <si>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</si>
  <si>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</si>
  <si>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</si>
  <si>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</si>
  <si>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</si>
  <si>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</si>
  <si>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</si>
  <si>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</si>
  <si>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</si>
  <si>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</si>
  <si>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</si>
  <si>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</si>
  <si>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</si>
  <si>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</si>
  <si>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</si>
  <si>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</si>
  <si>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</si>
  <si>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</si>
  <si>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</si>
  <si>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</si>
  <si>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</si>
  <si>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</si>
  <si>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</si>
  <si>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</si>
  <si>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</si>
  <si>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</si>
  <si>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</si>
  <si>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</si>
  <si>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</si>
  <si>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</si>
  <si>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</si>
  <si>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</si>
  <si>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</si>
  <si>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</si>
  <si>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</si>
  <si>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</si>
  <si>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</si>
  <si>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</si>
  <si>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</si>
  <si>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</si>
  <si>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</si>
  <si>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</si>
  <si>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</si>
  <si>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</si>
  <si>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</si>
  <si>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</si>
  <si>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</si>
  <si>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</si>
  <si>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</si>
  <si>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</si>
  <si>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</si>
  <si>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</si>
  <si>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</si>
  <si>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</si>
  <si>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</si>
  <si>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</si>
  <si>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</si>
  <si>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</si>
  <si>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</si>
  <si>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</si>
  <si>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</si>
  <si>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</si>
  <si>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</si>
  <si>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</si>
  <si>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</si>
  <si>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</si>
  <si>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</si>
  <si>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</si>
  <si>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</si>
  <si>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</si>
  <si>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</si>
  <si>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</si>
  <si>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</si>
  <si>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</si>
  <si>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</si>
  <si>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</si>
  <si>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</si>
  <si>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</si>
  <si>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</si>
  <si>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</si>
  <si>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</si>
  <si>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</si>
  <si>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</si>
  <si>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</si>
  <si>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</si>
  <si>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</si>
  <si>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</si>
  <si>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</si>
  <si>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</si>
  <si>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</si>
  <si>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</si>
  <si>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</si>
  <si>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</si>
  <si>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</si>
  <si>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</si>
  <si>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</si>
  <si>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</si>
  <si>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</si>
  <si>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</si>
  <si>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</si>
  <si>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</si>
  <si>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</si>
  <si>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</si>
  <si>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</si>
  <si>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</si>
  <si>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</si>
  <si>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</si>
  <si>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</si>
  <si>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</si>
  <si>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</si>
  <si>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</si>
  <si>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</si>
  <si>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</si>
  <si>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</si>
  <si>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</si>
  <si>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</si>
  <si>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</si>
  <si>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</si>
  <si>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</si>
  <si>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</si>
  <si>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</si>
  <si>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</si>
  <si>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</si>
  <si>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</si>
  <si>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</si>
  <si>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</si>
  <si>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</si>
  <si>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</si>
  <si>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</si>
  <si>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</si>
  <si>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</si>
  <si>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</si>
  <si>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</si>
  <si>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</si>
  <si>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</si>
  <si>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</si>
  <si>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</si>
  <si>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</si>
  <si>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</si>
  <si>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</si>
  <si>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</si>
  <si>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</si>
  <si>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</si>
  <si>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</si>
  <si>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</si>
  <si>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</si>
  <si>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</si>
  <si>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</si>
  <si>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</si>
  <si>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</si>
  <si>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</si>
  <si>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</si>
  <si>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</si>
  <si>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</si>
  <si>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</si>
  <si>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</si>
  <si>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</si>
  <si>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</si>
  <si>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</si>
  <si>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</si>
  <si>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</si>
  <si>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</si>
  <si>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</si>
  <si>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</si>
  <si>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</si>
  <si>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</si>
  <si>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</si>
  <si>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</si>
  <si>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</si>
  <si>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</si>
  <si>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</si>
  <si>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</si>
  <si>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</si>
  <si>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</si>
  <si>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</si>
  <si>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</si>
  <si>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</si>
  <si>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</si>
  <si>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</si>
  <si>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</si>
  <si>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</si>
  <si>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</si>
  <si>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</si>
  <si>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</si>
  <si>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</si>
  <si>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</si>
  <si>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</si>
  <si>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</si>
  <si>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</si>
  <si>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</si>
  <si>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</si>
  <si>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</si>
  <si>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</si>
  <si>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</si>
  <si>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</si>
  <si>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</si>
  <si>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</si>
  <si>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</si>
  <si>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</si>
  <si>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</si>
  <si>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</si>
  <si>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</si>
  <si>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</si>
  <si>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</si>
  <si>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</si>
  <si>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</si>
  <si>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</si>
  <si>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</si>
  <si>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</si>
  <si>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</si>
  <si>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</si>
  <si>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</si>
  <si>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</si>
  <si>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</si>
  <si>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</si>
  <si>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</si>
  <si>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</si>
  <si>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</si>
  <si>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</si>
  <si>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</si>
  <si>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</si>
  <si>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</si>
  <si>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</si>
  <si>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</si>
  <si>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</si>
  <si>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</si>
  <si>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</si>
  <si>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</si>
  <si>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</si>
  <si>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</si>
  <si>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</si>
  <si>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</si>
  <si>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</si>
  <si>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</si>
  <si>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</si>
  <si>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</si>
  <si>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</si>
  <si>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</si>
  <si>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</si>
  <si>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</si>
  <si>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</si>
  <si>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</si>
  <si>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</si>
  <si>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</si>
  <si>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</si>
  <si>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</si>
  <si>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</si>
  <si>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</si>
  <si>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</si>
  <si>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</si>
  <si>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</si>
  <si>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</si>
  <si>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</si>
  <si>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</si>
  <si>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</si>
  <si>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</si>
  <si>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</si>
  <si>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</si>
  <si>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</si>
  <si>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</si>
  <si>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</si>
  <si>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</si>
  <si>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</si>
  <si>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</si>
  <si>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</si>
  <si>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</si>
  <si>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</si>
  <si>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</si>
  <si>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</si>
  <si>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</si>
  <si>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</si>
  <si>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</si>
  <si>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</si>
  <si>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</si>
  <si>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</si>
  <si>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</si>
  <si>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</si>
  <si>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</si>
  <si>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</si>
  <si>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</si>
  <si>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</si>
  <si>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</si>
  <si>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</si>
  <si>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</si>
  <si>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</si>
  <si>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</si>
  <si>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</si>
  <si>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</si>
  <si>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</si>
  <si>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</si>
  <si>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</si>
  <si>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</si>
  <si>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</si>
  <si>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</si>
  <si>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</si>
  <si>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</si>
  <si>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</si>
  <si>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</si>
  <si>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</si>
  <si>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</si>
  <si>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</si>
  <si>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</si>
  <si>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</si>
  <si>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</si>
  <si>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</si>
  <si>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</si>
  <si>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</si>
  <si>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</si>
  <si>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</si>
  <si>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</si>
  <si>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</si>
  <si>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</si>
  <si>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</si>
  <si>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</si>
  <si>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</si>
  <si>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</si>
  <si>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</si>
  <si>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</si>
  <si>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</si>
  <si>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</si>
  <si>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</si>
  <si>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</si>
  <si>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</si>
  <si>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</si>
  <si>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</si>
  <si>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</si>
  <si>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</si>
  <si>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</si>
  <si>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</si>
  <si>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</si>
  <si>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</si>
  <si>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</si>
  <si>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</si>
  <si>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</si>
  <si>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</si>
  <si>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</si>
  <si>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</si>
  <si>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</si>
  <si>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</si>
  <si>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</si>
  <si>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</si>
  <si>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</si>
  <si>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</si>
  <si>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</si>
  <si>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</si>
  <si>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</si>
  <si>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</si>
  <si>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</si>
  <si>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</si>
  <si>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</si>
  <si>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</si>
  <si>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</si>
  <si>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</si>
  <si>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</si>
  <si>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</si>
  <si>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</si>
  <si>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</si>
  <si>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</si>
  <si>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</si>
  <si>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</si>
  <si>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</si>
  <si>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</si>
  <si>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</si>
  <si>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</si>
  <si>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</si>
  <si>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</si>
  <si>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</si>
  <si>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</si>
  <si>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</si>
  <si>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</si>
  <si>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</si>
  <si>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</si>
  <si>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</si>
  <si>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</si>
  <si>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</si>
  <si>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</si>
  <si>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</si>
  <si>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</si>
  <si>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</si>
  <si>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</si>
  <si>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</si>
  <si>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</si>
  <si>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</si>
  <si>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</si>
  <si>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</si>
  <si>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</si>
  <si>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</si>
  <si>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</si>
  <si>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</si>
  <si>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</si>
  <si>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</si>
  <si>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</si>
  <si>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</si>
  <si>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</si>
  <si>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</si>
  <si>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</si>
  <si>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</si>
  <si>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</si>
  <si>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</si>
  <si>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</si>
  <si>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</si>
  <si>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</si>
  <si>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</si>
  <si>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</si>
  <si>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</si>
  <si>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</si>
  <si>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</si>
  <si>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</si>
  <si>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</si>
  <si>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</si>
  <si>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</si>
  <si>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</si>
  <si>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</si>
  <si>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</si>
  <si>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</si>
  <si>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</si>
  <si>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</si>
  <si>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</si>
  <si>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</si>
  <si>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</si>
  <si>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</si>
  <si>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</si>
  <si>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</si>
  <si>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</si>
  <si>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</si>
  <si>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</si>
  <si>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</si>
  <si>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</si>
  <si>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</si>
  <si>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</si>
  <si>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</si>
  <si>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</si>
  <si>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</si>
  <si>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</si>
  <si>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</si>
  <si>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</si>
  <si>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</si>
  <si>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</si>
  <si>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</si>
  <si>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</si>
  <si>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</si>
  <si>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</si>
  <si>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</si>
  <si>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</si>
  <si>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</si>
  <si>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</si>
  <si>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</si>
  <si>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</si>
  <si>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</si>
  <si>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</si>
  <si>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</si>
  <si>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</si>
  <si>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</si>
  <si>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</si>
  <si>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</si>
  <si>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</si>
  <si>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</si>
  <si>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</si>
  <si>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</si>
  <si>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</si>
  <si>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</si>
  <si>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</si>
  <si>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</si>
  <si>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</si>
  <si>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</si>
  <si>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</si>
  <si>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</si>
  <si>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</si>
  <si>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</si>
  <si>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</si>
  <si>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</si>
  <si>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</si>
  <si>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</si>
  <si>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</si>
  <si>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</si>
  <si>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</si>
  <si>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</si>
  <si>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</si>
  <si>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</si>
  <si>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</si>
  <si>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</si>
  <si>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</si>
  <si>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</si>
  <si>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</si>
  <si>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</si>
  <si>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</si>
  <si>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</si>
  <si>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</si>
  <si>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</si>
  <si>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</si>
  <si>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</si>
  <si>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</si>
  <si>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</si>
  <si>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</si>
  <si>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</si>
  <si>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</si>
  <si>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</si>
  <si>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</si>
  <si>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</si>
  <si>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</si>
  <si>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</si>
  <si>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</si>
  <si>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</si>
  <si>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</si>
  <si>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</si>
  <si>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</si>
  <si>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</si>
  <si>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</si>
  <si>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</si>
  <si>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</si>
  <si>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</si>
  <si>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</si>
  <si>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</si>
  <si>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</si>
  <si>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</si>
  <si>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</si>
  <si>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</si>
  <si>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</si>
  <si>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</si>
  <si>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</si>
  <si>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</si>
  <si>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</si>
  <si>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</si>
  <si>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</si>
  <si>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</si>
  <si>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</si>
  <si>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</si>
  <si>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</si>
  <si>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</si>
  <si>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</si>
  <si>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</si>
  <si>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</si>
  <si>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</si>
  <si>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</si>
  <si>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</si>
  <si>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</si>
  <si>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</si>
  <si>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</si>
  <si>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</si>
  <si>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</si>
  <si>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</si>
  <si>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</si>
  <si>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</si>
  <si>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</si>
  <si>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</si>
  <si>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</si>
  <si>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</si>
  <si>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</si>
  <si>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</si>
  <si>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</si>
  <si>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</si>
  <si>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</si>
  <si>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</si>
  <si>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</si>
  <si>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</si>
  <si>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</si>
  <si>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</si>
  <si>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</si>
  <si>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</si>
  <si>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</si>
  <si>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</si>
  <si>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</si>
  <si>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</si>
  <si>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</si>
  <si>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</si>
  <si>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</si>
  <si>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</si>
  <si>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</si>
  <si>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</si>
  <si>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</si>
  <si>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</si>
  <si>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</si>
  <si>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</si>
  <si>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</si>
  <si>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</si>
  <si>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</si>
  <si>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</si>
  <si>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</si>
  <si>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</si>
  <si>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</si>
  <si>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</si>
  <si>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</si>
  <si>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</si>
  <si>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</si>
  <si>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</si>
  <si>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</si>
  <si>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</si>
  <si>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</si>
  <si>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</si>
  <si>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</si>
  <si>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</si>
  <si>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</si>
  <si>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</si>
  <si>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</si>
  <si>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</si>
  <si>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</si>
  <si>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</si>
  <si>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</si>
  <si>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</si>
  <si>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</si>
  <si>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</si>
  <si>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</si>
  <si>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</si>
  <si>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</si>
  <si>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</si>
  <si>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</si>
  <si>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</si>
  <si>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</si>
  <si>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</si>
  <si>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</si>
  <si>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</si>
  <si>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</si>
  <si>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</si>
  <si>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</si>
  <si>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</si>
  <si>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</si>
  <si>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</si>
  <si>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</si>
  <si>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</si>
  <si>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</si>
  <si>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</si>
  <si>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</si>
  <si>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</si>
  <si>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</si>
  <si>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</si>
  <si>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</si>
  <si>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</si>
  <si>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</si>
  <si>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</si>
  <si>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</si>
  <si>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</si>
  <si>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</si>
  <si>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</si>
  <si>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</si>
  <si>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</si>
  <si>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</si>
  <si>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</si>
  <si>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</si>
  <si>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</si>
  <si>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</si>
  <si>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</si>
  <si>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</si>
  <si>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</si>
  <si>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</si>
  <si>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</si>
  <si>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</si>
  <si>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</si>
  <si>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</si>
  <si>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</si>
  <si>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</si>
  <si>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</si>
  <si>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</si>
  <si>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</si>
  <si>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</si>
  <si>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</si>
  <si>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</si>
  <si>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</si>
  <si>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</si>
  <si>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</si>
  <si>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</si>
  <si>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</si>
  <si>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</si>
  <si>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</si>
  <si>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</si>
  <si>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</si>
  <si>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</si>
  <si>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</si>
  <si>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</si>
  <si>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</si>
  <si>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</si>
  <si>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</si>
  <si>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</si>
  <si>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</si>
  <si>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</si>
  <si>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</si>
  <si>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</si>
  <si>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</si>
  <si>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</si>
  <si>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</si>
  <si>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</si>
  <si>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</si>
  <si>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</si>
  <si>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</si>
  <si>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</si>
  <si>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</si>
  <si>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</si>
  <si>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</si>
  <si>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</si>
  <si>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</si>
  <si>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</si>
  <si>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</si>
  <si>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</si>
  <si>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</si>
  <si>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</si>
  <si>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</si>
  <si>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</si>
  <si>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</si>
  <si>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</si>
  <si>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</si>
  <si>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</si>
  <si>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</si>
  <si>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</si>
  <si>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</si>
  <si>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</si>
  <si>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</si>
  <si>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</si>
  <si>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</si>
  <si>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</si>
  <si>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</si>
  <si>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</si>
  <si>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</si>
  <si>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</si>
  <si>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</si>
  <si>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</si>
  <si>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</si>
  <si>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</si>
  <si>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</si>
  <si>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</si>
  <si>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</si>
  <si>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</si>
  <si>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</si>
  <si>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</si>
  <si>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</si>
  <si>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</si>
  <si>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</si>
  <si>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</si>
  <si>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</si>
  <si>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</si>
  <si>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</si>
  <si>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</si>
  <si>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</si>
  <si>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</si>
  <si>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</si>
  <si>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</si>
  <si>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</si>
  <si>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</si>
  <si>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</si>
  <si>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</si>
  <si>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</si>
  <si>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</si>
  <si>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</si>
  <si>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</si>
  <si>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</si>
  <si>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</si>
  <si>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</si>
  <si>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</si>
  <si>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</si>
  <si>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</si>
  <si>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</si>
  <si>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</si>
  <si>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</si>
  <si>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</si>
  <si>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</si>
  <si>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</si>
  <si>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</si>
  <si>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</si>
  <si>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</si>
  <si>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</si>
  <si>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</si>
  <si>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</si>
  <si>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</si>
  <si>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</si>
  <si>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</si>
  <si>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</si>
  <si>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</si>
  <si>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</si>
  <si>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</si>
  <si>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</si>
  <si>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</si>
  <si>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</si>
  <si>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</si>
  <si>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</si>
  <si>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</si>
  <si>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</si>
  <si>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</si>
  <si>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</si>
  <si>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</si>
  <si>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</si>
  <si>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</si>
  <si>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</si>
  <si>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</si>
  <si>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</si>
  <si>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</si>
  <si>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</si>
  <si>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</si>
  <si>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</si>
  <si>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</si>
  <si>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</si>
  <si>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</si>
  <si>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</si>
  <si>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</si>
  <si>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</si>
  <si>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</si>
  <si>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</si>
  <si>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</si>
  <si>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</si>
  <si>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</si>
  <si>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</si>
  <si>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</si>
  <si>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</si>
  <si>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</si>
  <si>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</si>
  <si>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</si>
  <si>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</si>
  <si>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</si>
  <si>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</si>
  <si>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</si>
  <si>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</si>
  <si>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</si>
  <si>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</si>
  <si>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</si>
  <si>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</si>
  <si>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</si>
  <si>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</si>
  <si>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</si>
  <si>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</si>
  <si>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</si>
  <si>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</si>
  <si>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</si>
  <si>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</si>
  <si>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</si>
  <si>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</si>
  <si>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</si>
  <si>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</si>
  <si>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</si>
  <si>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</si>
  <si>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</si>
  <si>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</si>
  <si>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</si>
  <si>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</si>
  <si>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</si>
  <si>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</si>
  <si>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</si>
  <si>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</si>
  <si>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</si>
  <si>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</si>
  <si>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</si>
  <si>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</si>
  <si>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</si>
  <si>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</si>
  <si>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</si>
  <si>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</si>
  <si>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</si>
  <si>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</si>
  <si>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</si>
  <si>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</si>
  <si>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</si>
  <si>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</si>
  <si>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</si>
  <si>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</si>
  <si>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</si>
  <si>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</si>
  <si>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</si>
  <si>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</si>
  <si>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</si>
  <si>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</si>
  <si>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</si>
  <si>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</si>
  <si>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</si>
  <si>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</si>
  <si>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</si>
  <si>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</si>
  <si>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</si>
  <si>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</si>
  <si>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</si>
  <si>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</si>
  <si>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</si>
  <si>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</si>
  <si>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</si>
  <si>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</si>
  <si>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</si>
  <si>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</si>
  <si>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</si>
  <si>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</si>
  <si>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</si>
  <si>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</si>
  <si>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</si>
  <si>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</si>
  <si>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</si>
  <si>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</si>
  <si>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</si>
  <si>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</si>
  <si>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</si>
  <si>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</si>
  <si>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</si>
  <si>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</si>
  <si>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</si>
  <si>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</si>
  <si>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</si>
  <si>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</si>
  <si>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</si>
  <si>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</si>
  <si>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</si>
  <si>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</si>
  <si>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</si>
  <si>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</si>
  <si>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</si>
  <si>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</si>
  <si>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</si>
  <si>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</si>
  <si>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</si>
  <si>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</si>
  <si>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</si>
  <si>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</si>
  <si>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</si>
  <si>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</si>
  <si>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</si>
  <si>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</si>
  <si>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</si>
  <si>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</si>
  <si>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</si>
  <si>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</si>
  <si>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</si>
  <si>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</si>
  <si>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</si>
  <si>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</si>
  <si>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</si>
  <si>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</si>
  <si>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</si>
  <si>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</si>
  <si>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</si>
  <si>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</si>
  <si>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</si>
  <si>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</si>
  <si>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</si>
  <si>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</si>
  <si>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</si>
  <si>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</si>
  <si>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</si>
  <si>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</si>
  <si>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</si>
  <si>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</si>
  <si>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</si>
  <si>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</si>
  <si>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</si>
  <si>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</si>
  <si>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</si>
  <si>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</si>
  <si>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</si>
  <si>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</si>
  <si>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</si>
  <si>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</si>
  <si>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</si>
  <si>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</si>
  <si>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</si>
  <si>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</si>
  <si>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</si>
  <si>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</si>
  <si>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</si>
  <si>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</si>
  <si>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</si>
  <si>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</si>
  <si>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</si>
  <si>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</si>
  <si>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</si>
  <si>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</si>
  <si>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</si>
  <si>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</si>
  <si>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</si>
  <si>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</si>
  <si>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</si>
  <si>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</si>
  <si>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</si>
  <si>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</si>
  <si>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</si>
  <si>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</si>
  <si>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</si>
  <si>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</si>
  <si>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</si>
  <si>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</si>
  <si>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</si>
  <si>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</si>
  <si>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</si>
  <si>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</si>
  <si>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</si>
  <si>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</si>
  <si>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</si>
  <si>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</si>
  <si>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</si>
  <si>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</si>
  <si>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</si>
  <si>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</si>
  <si>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</si>
  <si>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</si>
  <si>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</si>
  <si>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</si>
  <si>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</si>
  <si>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</si>
  <si>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</si>
  <si>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</si>
  <si>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</si>
  <si>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</si>
  <si>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</si>
  <si>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</si>
  <si>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</si>
  <si>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</si>
  <si>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</si>
  <si>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</si>
  <si>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</si>
  <si>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</si>
  <si>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</si>
  <si>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</si>
  <si>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</si>
  <si>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</si>
  <si>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</si>
  <si>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</si>
  <si>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</si>
  <si>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</si>
  <si>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</si>
  <si>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</si>
  <si>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</si>
  <si>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</si>
  <si>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</si>
  <si>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</si>
  <si>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</si>
  <si>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</si>
  <si>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</si>
  <si>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</si>
  <si>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</si>
  <si>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</si>
  <si>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</si>
  <si>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</si>
  <si>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</si>
  <si>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</si>
  <si>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</si>
  <si>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</si>
  <si>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</si>
  <si>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</si>
  <si>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</si>
  <si>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</si>
  <si>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</si>
  <si>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</si>
  <si>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</si>
  <si>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</si>
  <si>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</si>
  <si>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</si>
  <si>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</si>
  <si>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</si>
  <si>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</si>
  <si>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</si>
  <si>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</si>
  <si>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</si>
  <si>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</si>
  <si>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</si>
  <si>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</si>
  <si>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</si>
  <si>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</si>
  <si>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</si>
  <si>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</si>
  <si>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</si>
  <si>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</si>
  <si>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</si>
  <si>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</si>
  <si>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</si>
  <si>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</si>
  <si>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</si>
  <si>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</si>
  <si>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</si>
  <si>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</si>
  <si>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</si>
  <si>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</si>
  <si>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</si>
  <si>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</si>
  <si>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</si>
  <si>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</si>
  <si>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</si>
  <si>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</si>
  <si>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</si>
  <si>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</si>
  <si>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</si>
  <si>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</si>
  <si>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</si>
  <si>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</si>
  <si>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</si>
  <si>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</si>
  <si>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</si>
  <si>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</si>
  <si>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</si>
  <si>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</si>
  <si>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</si>
  <si>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</si>
  <si>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</si>
  <si>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</si>
  <si>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</si>
  <si>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</si>
  <si>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</si>
  <si>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</si>
  <si>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</si>
  <si>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</si>
  <si>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</si>
  <si>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</si>
  <si>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</si>
  <si>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</si>
  <si>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</si>
  <si>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</si>
  <si>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</si>
  <si>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</si>
  <si>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</si>
  <si>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</si>
  <si>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</si>
  <si>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</si>
  <si>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</si>
  <si>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</si>
  <si>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</si>
  <si>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</si>
  <si>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</si>
  <si>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</si>
  <si>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</si>
  <si>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</si>
  <si>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</si>
  <si>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</si>
  <si>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</si>
  <si>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</si>
  <si>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</si>
  <si>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</si>
  <si>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</si>
  <si>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</si>
  <si>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</si>
  <si>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</si>
  <si>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</si>
  <si>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</si>
  <si>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</si>
  <si>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</si>
  <si>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</si>
  <si>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</si>
  <si>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</si>
  <si>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</si>
  <si>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</si>
  <si>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</si>
  <si>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</si>
  <si>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</si>
  <si>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</si>
  <si>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</si>
  <si>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</si>
  <si>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</si>
  <si>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</si>
  <si>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</si>
  <si>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</si>
  <si>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</si>
  <si>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</si>
  <si>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</si>
  <si>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</si>
  <si>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</si>
  <si>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</si>
  <si>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</si>
  <si>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</si>
  <si>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</si>
  <si>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</si>
  <si>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</si>
  <si>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</si>
  <si>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</si>
  <si>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</si>
  <si>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</si>
  <si>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</si>
  <si>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</si>
  <si>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</si>
  <si>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</si>
  <si>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</si>
  <si>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</si>
  <si>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</si>
  <si>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</si>
  <si>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</si>
  <si>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</si>
  <si>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</si>
  <si>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</si>
  <si>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</si>
  <si>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</si>
  <si>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</si>
  <si>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</si>
  <si>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</si>
  <si>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</si>
  <si>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</si>
  <si>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</si>
  <si>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</si>
  <si>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</si>
  <si>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</si>
  <si>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</si>
  <si>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</si>
  <si>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</si>
  <si>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</si>
  <si>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</si>
  <si>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</si>
  <si>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</si>
  <si>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</si>
  <si>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</si>
  <si>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</si>
  <si>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</si>
  <si>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</si>
  <si>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</si>
  <si>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</si>
  <si>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</si>
  <si>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</si>
  <si>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</si>
  <si>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</si>
  <si>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</si>
  <si>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</si>
  <si>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</si>
  <si>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</si>
  <si>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</si>
  <si>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</si>
  <si>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</si>
  <si>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</si>
  <si>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</si>
  <si>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</si>
  <si>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</si>
  <si>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</si>
  <si>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</si>
  <si>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</si>
  <si>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</si>
  <si>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</si>
  <si>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</si>
  <si>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</si>
  <si>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</si>
  <si>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</si>
  <si>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</si>
  <si>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</si>
  <si>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</si>
  <si>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</si>
  <si>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</si>
  <si>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</si>
  <si>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</si>
  <si>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</si>
  <si>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</si>
  <si>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</si>
  <si>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</si>
  <si>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</si>
  <si>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</si>
  <si>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</si>
  <si>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</si>
  <si>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</si>
  <si>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</si>
  <si>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</si>
  <si>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</si>
  <si>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</si>
  <si>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</si>
  <si>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</si>
  <si>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</si>
  <si>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</si>
  <si>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</si>
  <si>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</si>
  <si>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</si>
  <si>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</si>
  <si>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</si>
  <si>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</si>
  <si>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</si>
  <si>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</si>
  <si>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</si>
  <si>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</si>
  <si>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</si>
  <si>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</si>
  <si>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</si>
  <si>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</si>
  <si>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</si>
  <si>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</si>
  <si>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</si>
  <si>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</si>
  <si>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</si>
  <si>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</si>
  <si>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</si>
  <si>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</si>
  <si>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</si>
  <si>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</si>
  <si>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</si>
  <si>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</si>
  <si>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</si>
  <si>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</si>
  <si>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</si>
  <si>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</si>
  <si>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</si>
  <si>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</si>
  <si>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</si>
  <si>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</si>
  <si>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</si>
  <si>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</si>
  <si>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</si>
  <si>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</si>
  <si>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</si>
  <si>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</si>
  <si>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</si>
  <si>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</si>
  <si>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</si>
  <si>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</si>
  <si>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</si>
  <si>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</si>
  <si>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</si>
  <si>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</si>
  <si>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</si>
  <si>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</si>
  <si>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</si>
  <si>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</si>
  <si>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</si>
  <si>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</si>
  <si>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</si>
  <si>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</si>
  <si>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</si>
  <si>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</si>
  <si>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</si>
  <si>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</si>
  <si>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</si>
  <si>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</si>
  <si>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</si>
  <si>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</si>
  <si>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</si>
  <si>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</si>
  <si>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</si>
  <si>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</si>
  <si>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</si>
  <si>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</si>
  <si>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</si>
  <si>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</si>
  <si>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</si>
  <si>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</si>
  <si>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</si>
  <si>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</si>
  <si>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</si>
  <si>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</si>
  <si>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</si>
  <si>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</si>
  <si>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</si>
  <si>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</si>
  <si>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</si>
  <si>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</si>
  <si>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</si>
  <si>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</si>
  <si>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</si>
  <si>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</si>
  <si>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</si>
  <si>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</si>
  <si>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</si>
  <si>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</si>
  <si>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</si>
  <si>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</si>
  <si>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</si>
  <si>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</si>
  <si>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</si>
  <si>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</si>
  <si>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</si>
  <si>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</si>
  <si>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</si>
  <si>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</si>
  <si>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</si>
  <si>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</si>
  <si>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</si>
  <si>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</si>
  <si>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</si>
  <si>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</si>
  <si>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</si>
  <si>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</si>
  <si>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</si>
  <si>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</si>
  <si>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</si>
  <si>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</si>
  <si>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</si>
  <si>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</si>
  <si>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</si>
  <si>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</si>
  <si>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</si>
  <si>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</si>
  <si>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</si>
  <si>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</si>
  <si>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</si>
  <si>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</si>
  <si>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</si>
  <si>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</si>
  <si>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</si>
  <si>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</si>
  <si>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</si>
  <si>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</si>
  <si>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</si>
  <si>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</si>
  <si>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</si>
  <si>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</si>
  <si>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</si>
  <si>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</si>
  <si>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</si>
  <si>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</si>
  <si>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</si>
  <si>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</si>
  <si>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</si>
  <si>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</si>
  <si>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</si>
  <si>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</si>
  <si>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</si>
  <si>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</si>
  <si>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</si>
  <si>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</si>
  <si>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</si>
  <si>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</si>
  <si>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</si>
  <si>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</si>
  <si>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</si>
  <si>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</si>
  <si>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</si>
  <si>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</si>
  <si>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</si>
  <si>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</si>
  <si>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</si>
  <si>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</si>
  <si>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</si>
  <si>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</si>
  <si>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</si>
  <si>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</si>
  <si>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</si>
  <si>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</si>
  <si>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</si>
  <si>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</si>
  <si>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</si>
  <si>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</si>
  <si>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</si>
  <si>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</si>
  <si>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</si>
  <si>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</si>
  <si>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</si>
  <si>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</si>
  <si>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</si>
  <si>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</si>
  <si>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</si>
  <si>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</si>
  <si>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</si>
  <si>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</si>
  <si>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</si>
  <si>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</si>
  <si>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</si>
  <si>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</si>
  <si>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</si>
  <si>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</si>
  <si>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</si>
  <si>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</si>
  <si>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</si>
  <si>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</si>
  <si>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</si>
  <si>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</si>
  <si>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</si>
  <si>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</si>
  <si>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</si>
  <si>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</si>
  <si>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</si>
  <si>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</si>
  <si>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</si>
  <si>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</si>
  <si>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</si>
  <si>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</si>
  <si>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</si>
  <si>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</si>
  <si>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</si>
  <si>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</si>
  <si>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</si>
  <si>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</si>
  <si>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</si>
  <si>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</si>
  <si>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</si>
  <si>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</si>
  <si>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</si>
  <si>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</si>
  <si>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</si>
  <si>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</si>
  <si>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</si>
  <si>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</si>
  <si>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</si>
  <si>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</si>
  <si>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</si>
  <si>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</si>
  <si>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</si>
  <si>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</si>
  <si>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</si>
  <si>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</si>
  <si>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</si>
  <si>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</si>
  <si>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</si>
  <si>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</si>
  <si>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</si>
  <si>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</si>
  <si>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</si>
  <si>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</si>
  <si>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</si>
  <si>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</si>
  <si>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</si>
  <si>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</si>
  <si>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</si>
  <si>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</si>
  <si>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</si>
  <si>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</si>
  <si>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</si>
  <si>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</si>
  <si>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</si>
  <si>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</si>
  <si>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</si>
  <si>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</si>
  <si>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</si>
  <si>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</si>
  <si>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</si>
  <si>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</si>
  <si>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</si>
  <si>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</si>
  <si>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</si>
  <si>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</si>
  <si>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</si>
  <si>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</si>
  <si>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</si>
  <si>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</si>
  <si>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</si>
  <si>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</si>
  <si>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</si>
  <si>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</si>
  <si>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</si>
  <si>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</si>
  <si>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</si>
  <si>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</si>
  <si>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</si>
  <si>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</si>
  <si>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</si>
  <si>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</si>
  <si>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</si>
  <si>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</si>
  <si>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</si>
  <si>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</si>
  <si>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</si>
  <si>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</si>
  <si>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</si>
  <si>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</si>
  <si>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</si>
  <si>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</si>
  <si>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</si>
  <si>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</si>
  <si>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</si>
  <si>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</si>
  <si>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</si>
  <si>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</si>
  <si>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</si>
  <si>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</si>
  <si>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</si>
  <si>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</si>
  <si>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</si>
  <si>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</si>
  <si>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</si>
  <si>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</si>
  <si>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</si>
  <si>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</si>
  <si>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</si>
  <si>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</si>
  <si>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</si>
  <si>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</si>
  <si>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</si>
  <si>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</si>
  <si>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</si>
  <si>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</si>
  <si>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</si>
  <si>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</si>
  <si>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</si>
  <si>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</si>
  <si>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</si>
  <si>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</si>
  <si>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</si>
  <si>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</si>
  <si>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</si>
  <si>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</si>
  <si>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</si>
  <si>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</si>
  <si>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</si>
  <si>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</si>
  <si>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</si>
  <si>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</si>
  <si>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</si>
  <si>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</si>
  <si>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</si>
  <si>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</si>
  <si>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</si>
  <si>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</si>
  <si>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</si>
  <si>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</si>
  <si>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</si>
  <si>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</si>
  <si>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</si>
  <si>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</si>
  <si>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</si>
  <si>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</si>
  <si>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</si>
  <si>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</si>
  <si>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</si>
  <si>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</si>
  <si>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</si>
  <si>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</si>
  <si>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</si>
  <si>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</si>
  <si>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</si>
  <si>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</si>
  <si>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</si>
  <si>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</si>
  <si>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</si>
  <si>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</si>
  <si>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</si>
  <si>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</si>
  <si>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</si>
  <si>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</si>
  <si>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</si>
  <si>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</si>
  <si>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</si>
  <si>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</si>
  <si>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</si>
  <si>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</si>
  <si>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</si>
  <si>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</si>
  <si>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</si>
  <si>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</si>
  <si>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</si>
  <si>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</si>
  <si>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</si>
  <si>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</si>
  <si>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</si>
  <si>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</si>
  <si>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</si>
  <si>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</si>
  <si>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</si>
  <si>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</si>
  <si>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</si>
  <si>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</si>
  <si>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</si>
  <si>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</si>
  <si>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</si>
  <si>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</si>
  <si>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</si>
  <si>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</si>
  <si>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</si>
  <si>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</si>
  <si>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</si>
  <si>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</si>
  <si>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</si>
  <si>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</si>
  <si>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</si>
  <si>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</si>
  <si>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</si>
  <si>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</si>
  <si>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</si>
  <si>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</si>
  <si>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</si>
  <si>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</si>
  <si>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</si>
  <si>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</si>
  <si>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</si>
  <si>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</si>
  <si>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</si>
  <si>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</si>
  <si>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</si>
  <si>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</si>
  <si>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</si>
  <si>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</si>
  <si>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</si>
  <si>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</si>
  <si>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</si>
  <si>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</si>
  <si>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</si>
  <si>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</si>
  <si>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</si>
  <si>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</si>
  <si>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</si>
  <si>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</si>
  <si>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</si>
  <si>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</si>
  <si>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</si>
  <si>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</si>
  <si>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</si>
  <si>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</si>
  <si>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</si>
  <si>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</si>
  <si>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</si>
  <si>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</si>
  <si>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</si>
  <si>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</si>
  <si>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</si>
  <si>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</si>
  <si>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</si>
  <si>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</si>
  <si>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</si>
  <si>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</si>
  <si>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</si>
  <si>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</si>
  <si>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</si>
  <si>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</si>
  <si>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</si>
  <si>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</si>
  <si>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</si>
  <si>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</si>
  <si>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</si>
  <si>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</si>
  <si>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</si>
  <si>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</si>
  <si>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</si>
  <si>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</si>
  <si>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</si>
  <si>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</si>
  <si>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</si>
  <si>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</si>
  <si>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</si>
  <si>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</si>
  <si>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</si>
  <si>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</si>
  <si>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</si>
  <si>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</si>
  <si>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</si>
  <si>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</si>
  <si>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</si>
  <si>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</si>
  <si>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</si>
  <si>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</si>
  <si>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</si>
  <si>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</si>
  <si>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</si>
  <si>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</si>
  <si>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</si>
  <si>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</si>
  <si>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</si>
  <si>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</si>
  <si>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</si>
  <si>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</si>
  <si>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</si>
  <si>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</si>
  <si>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</si>
  <si>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</si>
  <si>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</si>
  <si>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</si>
  <si>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</si>
  <si>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</si>
  <si>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</si>
  <si>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</si>
  <si>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</si>
  <si>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</si>
  <si>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</si>
  <si>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</si>
  <si>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</si>
  <si>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</si>
  <si>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</si>
  <si>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</si>
  <si>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</si>
  <si>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</si>
  <si>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</si>
  <si>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</si>
  <si>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</si>
  <si>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</si>
  <si>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</si>
  <si>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</si>
  <si>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</si>
  <si>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</si>
  <si>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</si>
  <si>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</si>
  <si>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</si>
  <si>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</si>
  <si>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</si>
  <si>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</si>
  <si>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</si>
  <si>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</si>
  <si>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</si>
  <si>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</si>
  <si>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</si>
  <si>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</si>
  <si>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</si>
  <si>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</si>
  <si>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</si>
  <si>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</si>
  <si>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</si>
  <si>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</si>
  <si>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</si>
  <si>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</si>
  <si>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</si>
  <si>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</si>
  <si>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</si>
  <si>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</si>
  <si>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</si>
  <si>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</si>
  <si>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</si>
  <si>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</si>
  <si>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</si>
  <si>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</si>
  <si>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</si>
  <si>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</si>
  <si>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</si>
  <si>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</si>
  <si>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</si>
  <si>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</si>
  <si>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</si>
  <si>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</si>
  <si>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</si>
  <si>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</si>
  <si>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</si>
  <si>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</si>
  <si>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</si>
  <si>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</si>
  <si>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</si>
  <si>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</si>
  <si>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</si>
  <si>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</si>
  <si>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</si>
  <si>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</si>
  <si>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</si>
  <si>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</si>
  <si>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</si>
  <si>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</si>
  <si>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</si>
  <si>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</si>
  <si>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</si>
  <si>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</si>
  <si>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</si>
  <si>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</si>
  <si>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</si>
  <si>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</si>
  <si>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</si>
  <si>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</si>
  <si>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</si>
  <si>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</si>
  <si>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</si>
  <si>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</si>
  <si>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</si>
  <si>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</si>
  <si>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</si>
  <si>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</si>
  <si>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</si>
  <si>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</si>
  <si>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</si>
  <si>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</si>
  <si>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</si>
  <si>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</si>
  <si>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</si>
  <si>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</si>
  <si>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</si>
  <si>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</si>
  <si>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</si>
  <si>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</si>
  <si>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</si>
  <si>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</si>
  <si>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</si>
  <si>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</si>
  <si>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</si>
  <si>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</si>
  <si>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</si>
  <si>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</si>
  <si>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</si>
  <si>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</si>
  <si>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</si>
  <si>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</si>
  <si>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</si>
  <si>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</si>
  <si>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</si>
  <si>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</si>
  <si>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</si>
  <si>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</si>
  <si>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</si>
  <si>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</si>
  <si>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</si>
  <si>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</si>
  <si>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</si>
  <si>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</si>
  <si>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</si>
  <si>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</si>
  <si>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</si>
  <si>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</si>
  <si>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</si>
  <si>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</si>
  <si>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</si>
  <si>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</si>
  <si>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</si>
  <si>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</si>
  <si>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</si>
  <si>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</si>
  <si>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</si>
  <si>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</si>
  <si>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</si>
  <si>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</si>
  <si>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</si>
  <si>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</si>
  <si>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</si>
  <si>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</si>
  <si>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</si>
  <si>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</si>
  <si>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</si>
  <si>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</si>
  <si>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</si>
  <si>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</si>
  <si>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</si>
  <si>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</si>
  <si>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</si>
  <si>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</si>
  <si>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</si>
  <si>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</si>
  <si>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</si>
  <si>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</si>
  <si>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</si>
  <si>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</si>
  <si>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</si>
  <si>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</si>
  <si>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</si>
  <si>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</si>
  <si>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</si>
  <si>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</si>
  <si>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</si>
  <si>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</si>
  <si>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</si>
  <si>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</si>
  <si>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</si>
  <si>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</si>
  <si>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</si>
  <si>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</si>
  <si>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</si>
  <si>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</si>
  <si>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</si>
  <si>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</si>
  <si>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</si>
  <si>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</si>
  <si>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</si>
  <si>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</si>
  <si>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</si>
  <si>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</si>
  <si>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</si>
  <si>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</si>
  <si>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</si>
  <si>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</si>
  <si>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</si>
  <si>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</si>
  <si>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</si>
  <si>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</si>
  <si>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</si>
  <si>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</si>
  <si>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</si>
  <si>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</si>
  <si>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</si>
  <si>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</si>
  <si>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</si>
  <si>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</si>
  <si>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</si>
  <si>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</si>
  <si>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</si>
  <si>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</si>
  <si>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</si>
  <si>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</si>
  <si>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</si>
  <si>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</si>
  <si>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</si>
  <si>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</si>
  <si>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</si>
  <si>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</si>
  <si>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</si>
  <si>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</si>
  <si>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</si>
  <si>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</si>
  <si>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</si>
  <si>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</si>
  <si>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</si>
  <si>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</si>
  <si>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</si>
  <si>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</si>
  <si>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</si>
  <si>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</si>
  <si>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</si>
  <si>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</si>
  <si>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</si>
  <si>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</si>
  <si>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</si>
  <si>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</si>
  <si>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</si>
  <si>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</si>
  <si>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</si>
  <si>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</si>
  <si>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</si>
  <si>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</si>
  <si>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</si>
  <si>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</si>
  <si>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</si>
  <si>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</si>
  <si>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</si>
  <si>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</si>
  <si>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</si>
  <si>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</si>
  <si>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</si>
  <si>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</si>
  <si>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</si>
  <si>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</si>
  <si>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</si>
  <si>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</si>
  <si>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</si>
  <si>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</si>
  <si>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</si>
  <si>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</si>
  <si>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</si>
  <si>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</si>
  <si>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</si>
  <si>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</si>
  <si>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</si>
  <si>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</si>
  <si>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</si>
  <si>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</si>
  <si>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</si>
  <si>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</si>
  <si>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</si>
  <si>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</si>
  <si>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</si>
  <si>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</si>
  <si>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</si>
  <si>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</si>
  <si>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</si>
  <si>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</si>
  <si>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</si>
  <si>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</si>
  <si>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</si>
  <si>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</si>
  <si>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</si>
  <si>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</si>
  <si>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</si>
  <si>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</si>
  <si>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</si>
  <si>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</si>
  <si>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</si>
  <si>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</si>
  <si>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</si>
  <si>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</si>
  <si>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</si>
  <si>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</si>
  <si>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</si>
  <si>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</si>
  <si>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</si>
  <si>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</si>
  <si>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</si>
  <si>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</si>
  <si>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</si>
  <si>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</si>
  <si>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</si>
  <si>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</si>
  <si>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</si>
  <si>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</si>
  <si>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</si>
  <si>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</si>
  <si>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</si>
  <si>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</si>
  <si>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</si>
  <si>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</si>
  <si>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</si>
  <si>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</si>
  <si>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</si>
  <si>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</si>
  <si>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</si>
  <si>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</si>
  <si>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</si>
  <si>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</si>
  <si>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</si>
  <si>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</si>
  <si>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</si>
  <si>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</si>
  <si>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</si>
  <si>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</si>
  <si>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</si>
  <si>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</si>
  <si>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</si>
  <si>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</si>
  <si>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</si>
  <si>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</si>
  <si>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</si>
  <si>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</si>
  <si>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</si>
  <si>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</si>
  <si>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</si>
  <si>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</si>
  <si>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</si>
  <si>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</si>
  <si>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</si>
  <si>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</si>
  <si>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</si>
  <si>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</si>
  <si>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</si>
  <si>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</si>
  <si>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</si>
  <si>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</si>
  <si>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</si>
  <si>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</si>
  <si>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</si>
  <si>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</si>
  <si>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</si>
  <si>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</si>
  <si>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</si>
  <si>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</si>
  <si>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</si>
  <si>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</si>
  <si>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</si>
  <si>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</si>
  <si>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</si>
  <si>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</si>
  <si>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</si>
  <si>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</si>
  <si>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</si>
  <si>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</si>
  <si>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</si>
  <si>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</si>
  <si>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</si>
  <si>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</si>
  <si>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</si>
  <si>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</si>
  <si>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</si>
  <si>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</si>
  <si>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</si>
  <si>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</si>
  <si>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</si>
  <si>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</si>
  <si>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</si>
  <si>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</si>
  <si>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</si>
  <si>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</si>
  <si>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</si>
  <si>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</si>
  <si>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</si>
  <si>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</si>
  <si>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</si>
  <si>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</si>
  <si>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</si>
  <si>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</si>
  <si>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</si>
  <si>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</si>
  <si>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</si>
  <si>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</si>
  <si>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</si>
  <si>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</si>
  <si>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</si>
  <si>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</si>
  <si>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</si>
  <si>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</si>
  <si>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</si>
  <si>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</si>
  <si>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</si>
  <si>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</si>
  <si>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</si>
  <si>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</si>
  <si>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</si>
  <si>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</si>
  <si>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</si>
  <si>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</si>
  <si>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</si>
  <si>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</si>
  <si>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</si>
  <si>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</si>
  <si>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</si>
  <si>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</si>
  <si>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</si>
  <si>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</si>
  <si>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</si>
  <si>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</si>
  <si>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</si>
  <si>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</si>
  <si>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</si>
  <si>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</si>
  <si>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</si>
  <si>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</si>
  <si>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</si>
  <si>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</si>
  <si>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</si>
  <si>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</si>
  <si>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</si>
  <si>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</si>
  <si>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</si>
  <si>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</si>
  <si>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</si>
  <si>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</si>
  <si>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</si>
  <si>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</si>
  <si>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</si>
  <si>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</si>
  <si>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</si>
  <si>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</si>
  <si>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</si>
  <si>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</si>
  <si>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</si>
  <si>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</si>
  <si>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</si>
  <si>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</si>
  <si>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</si>
  <si>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</si>
  <si>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</si>
  <si>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</si>
  <si>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</si>
  <si>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</si>
  <si>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</si>
  <si>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</si>
  <si>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</si>
  <si>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</si>
  <si>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</si>
  <si>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</si>
  <si>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</si>
  <si>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</si>
  <si>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</si>
  <si>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</si>
  <si>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</si>
  <si>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</si>
  <si>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</si>
  <si>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</si>
  <si>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</si>
  <si>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</si>
  <si>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</si>
  <si>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</si>
  <si>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</si>
  <si>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</si>
  <si>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</si>
  <si>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</si>
  <si>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</si>
  <si>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</si>
  <si>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</si>
  <si>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</si>
  <si>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</si>
  <si>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</si>
  <si>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</si>
  <si>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</si>
  <si>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</si>
  <si>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</si>
  <si>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</si>
  <si>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</si>
  <si>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</si>
  <si>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</si>
  <si>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</si>
  <si>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</si>
  <si>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</si>
  <si>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</si>
  <si>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</si>
  <si>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</si>
  <si>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</si>
  <si>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</si>
  <si>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</si>
  <si>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</si>
  <si>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</si>
  <si>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</si>
  <si>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</si>
  <si>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</si>
  <si>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</si>
  <si>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</si>
  <si>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</si>
  <si>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</si>
  <si>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</si>
  <si>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</si>
  <si>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</si>
  <si>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</si>
  <si>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</si>
  <si>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</si>
  <si>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</si>
  <si>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</si>
  <si>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</si>
  <si>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</si>
  <si>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</si>
  <si>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</si>
  <si>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</si>
  <si>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</si>
  <si>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</si>
  <si>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</si>
  <si>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</si>
  <si>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</si>
  <si>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</si>
  <si>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</si>
  <si>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</si>
  <si>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</si>
  <si>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</si>
  <si>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</si>
  <si>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</si>
  <si>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</si>
  <si>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</si>
  <si>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</si>
  <si>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</si>
  <si>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</si>
  <si>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</si>
  <si>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</si>
  <si>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</si>
  <si>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</si>
  <si>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</si>
  <si>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</si>
  <si>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</si>
  <si>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</si>
  <si>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</si>
  <si>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</si>
  <si>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</si>
  <si>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</si>
  <si>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</si>
  <si>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</si>
  <si>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</si>
  <si>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</si>
  <si>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</si>
  <si>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</si>
  <si>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</si>
  <si>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</si>
  <si>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</si>
  <si>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</si>
  <si>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</si>
  <si>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</si>
  <si>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</si>
  <si>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</si>
  <si>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</si>
  <si>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</si>
  <si>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</si>
  <si>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</si>
  <si>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</si>
  <si>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</si>
  <si>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</si>
  <si>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</si>
  <si>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</si>
  <si>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</si>
  <si>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</si>
  <si>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</si>
  <si>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</si>
  <si>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</si>
  <si>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</si>
  <si>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</si>
  <si>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</si>
  <si>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</si>
  <si>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</si>
  <si>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</si>
  <si>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</si>
  <si>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</si>
  <si>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</si>
  <si>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</si>
  <si>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</si>
  <si>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</si>
  <si>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</si>
  <si>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</si>
  <si>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</si>
  <si>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</si>
  <si>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</si>
  <si>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</si>
  <si>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</si>
  <si>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</si>
  <si>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</si>
  <si>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</si>
  <si>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</si>
  <si>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</si>
  <si>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</si>
  <si>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</si>
  <si>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</si>
  <si>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</si>
  <si>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</si>
  <si>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</si>
  <si>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</si>
  <si>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</si>
  <si>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</si>
  <si>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</si>
  <si>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</si>
  <si>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</si>
  <si>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</si>
  <si>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</si>
  <si>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</si>
  <si>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</si>
  <si>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</si>
  <si>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</si>
  <si>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</si>
  <si>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</si>
  <si>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</si>
  <si>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</si>
  <si>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</si>
  <si>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</si>
  <si>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</si>
  <si>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</si>
  <si>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</si>
  <si>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</si>
  <si>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</si>
  <si>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</si>
  <si>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</si>
  <si>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</si>
  <si>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</si>
  <si>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</si>
  <si>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</si>
  <si>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</si>
  <si>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</si>
  <si>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</si>
  <si>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</si>
  <si>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</si>
  <si>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</si>
  <si>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</si>
  <si>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</si>
  <si>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</si>
  <si>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</si>
  <si>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</si>
  <si>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</si>
  <si>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</si>
  <si>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</si>
  <si>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</si>
  <si>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</si>
  <si>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</si>
  <si>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</si>
  <si>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</si>
  <si>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</si>
  <si>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</si>
  <si>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</si>
  <si>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</si>
  <si>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</si>
  <si>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</si>
  <si>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</si>
  <si>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</si>
  <si>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</si>
  <si>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</si>
  <si>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</si>
  <si>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</si>
  <si>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</si>
  <si>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</si>
  <si>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</si>
  <si>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</si>
  <si>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</si>
  <si>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</si>
  <si>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</si>
  <si>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</si>
  <si>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</si>
  <si>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</si>
  <si>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</si>
  <si>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</si>
  <si>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</si>
  <si>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</si>
  <si>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</si>
  <si>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</si>
  <si>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</si>
  <si>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</si>
  <si>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</si>
  <si>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</si>
  <si>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</si>
  <si>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</si>
  <si>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</si>
  <si>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</si>
  <si>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</si>
  <si>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</si>
  <si>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</si>
  <si>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</si>
  <si>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</si>
  <si>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</si>
  <si>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</si>
  <si>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</si>
  <si>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</si>
  <si>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</si>
  <si>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</si>
  <si>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</si>
  <si>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</si>
  <si>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</si>
  <si>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</si>
  <si>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</si>
  <si>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</si>
  <si>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</si>
  <si>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</si>
  <si>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</si>
  <si>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</si>
  <si>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</si>
  <si>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</si>
  <si>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</si>
  <si>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</si>
  <si>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</si>
  <si>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</si>
  <si>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</si>
  <si>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</si>
  <si>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</si>
  <si>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</si>
  <si>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</si>
  <si>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</si>
  <si>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</si>
  <si>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</si>
  <si>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</si>
  <si>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</si>
  <si>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</si>
  <si>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</si>
  <si>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</si>
  <si>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</si>
  <si>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</si>
  <si>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</si>
  <si>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</si>
  <si>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</si>
  <si>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</si>
  <si>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</si>
  <si>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</si>
  <si>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</si>
  <si>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</si>
  <si>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</si>
  <si>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</si>
  <si>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</si>
  <si>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</si>
  <si>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</si>
  <si>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</si>
  <si>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</si>
  <si>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</si>
  <si>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</si>
  <si>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</si>
  <si>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</si>
  <si>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</si>
  <si>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</si>
  <si>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</si>
  <si>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</si>
  <si>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</si>
  <si>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</si>
  <si>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</si>
  <si>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</si>
  <si>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</si>
  <si>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</si>
  <si>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</si>
  <si>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</si>
  <si>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</si>
  <si>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</si>
  <si>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</si>
  <si>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</si>
  <si>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</si>
  <si>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</si>
  <si>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</si>
  <si>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</si>
  <si>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</si>
  <si>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</si>
  <si>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</si>
  <si>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</si>
  <si>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</si>
  <si>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</si>
  <si>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</si>
  <si>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</si>
  <si>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</si>
  <si>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</si>
  <si>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</si>
  <si>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</si>
  <si>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</si>
  <si>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</si>
  <si>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</si>
  <si>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</si>
  <si>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</si>
  <si>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</si>
  <si>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</si>
  <si>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</si>
  <si>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</si>
  <si>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</si>
  <si>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</si>
  <si>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</si>
  <si>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</si>
  <si>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</si>
  <si>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</si>
  <si>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</si>
  <si>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</si>
  <si>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</si>
  <si>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</si>
  <si>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</si>
  <si>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</si>
  <si>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</si>
  <si>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</si>
  <si>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</si>
  <si>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</si>
  <si>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</si>
  <si>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</si>
  <si>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</si>
  <si>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</si>
  <si>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</si>
  <si>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</si>
  <si>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</si>
  <si>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</si>
  <si>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</si>
  <si>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</si>
  <si>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</si>
  <si>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</si>
  <si>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</si>
  <si>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</si>
  <si>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</si>
  <si>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</si>
  <si>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</si>
  <si>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</si>
  <si>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</si>
  <si>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</si>
  <si>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</si>
  <si>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</si>
  <si>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</si>
  <si>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</si>
  <si>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</si>
  <si>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</si>
  <si>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</si>
  <si>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</si>
  <si>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</si>
  <si>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</si>
  <si>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</si>
  <si>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</si>
  <si>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</si>
  <si>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</si>
  <si>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</si>
  <si>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</si>
  <si>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</si>
  <si>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</si>
  <si>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</si>
  <si>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</si>
  <si>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</si>
  <si>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</si>
  <si>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</si>
  <si>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</si>
  <si>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</si>
  <si>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</si>
  <si>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</si>
  <si>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</si>
  <si>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</si>
  <si>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</si>
  <si>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</si>
  <si>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</si>
  <si>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</si>
  <si>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</si>
  <si>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</si>
  <si>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</si>
  <si>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</si>
  <si>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</si>
  <si>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</si>
  <si>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</si>
  <si>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</si>
  <si>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</si>
  <si>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</si>
  <si>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</si>
  <si>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</si>
  <si>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</si>
  <si>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</si>
  <si>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</si>
  <si>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</si>
  <si>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</si>
  <si>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</si>
  <si>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</si>
  <si>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</si>
  <si>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</si>
  <si>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</si>
  <si>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</si>
  <si>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</si>
  <si>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</si>
  <si>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</si>
  <si>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</si>
  <si>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</si>
  <si>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</si>
  <si>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</si>
  <si>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</si>
  <si>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</si>
  <si>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</si>
  <si>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</si>
  <si>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</si>
  <si>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</si>
  <si>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</si>
  <si>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</si>
  <si>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</si>
  <si>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</si>
  <si>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</si>
  <si>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</si>
  <si>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</si>
  <si>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</si>
  <si>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</si>
  <si>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</si>
  <si>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</si>
  <si>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</si>
  <si>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</si>
  <si>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</si>
  <si>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</si>
  <si>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</si>
  <si>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</si>
  <si>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</si>
  <si>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</si>
  <si>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</si>
  <si>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</si>
  <si>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</si>
  <si>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</si>
  <si>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</si>
  <si>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</si>
  <si>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</si>
  <si>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</si>
  <si>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</si>
  <si>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</si>
  <si>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</si>
  <si>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</si>
  <si>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</si>
  <si>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</si>
  <si>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</si>
  <si>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</si>
  <si>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</si>
  <si>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</si>
  <si>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</si>
  <si>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</si>
  <si>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</si>
  <si>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</si>
  <si>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</si>
  <si>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</si>
  <si>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</si>
  <si>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</si>
  <si>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</si>
  <si>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</si>
  <si>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</si>
  <si>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</si>
  <si>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</si>
  <si>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</si>
  <si>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</si>
  <si>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</si>
  <si>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</si>
  <si>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</si>
  <si>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</si>
  <si>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</si>
  <si>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</si>
  <si>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</si>
  <si>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</si>
  <si>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</si>
  <si>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</si>
  <si>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</si>
  <si>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</si>
  <si>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</si>
  <si>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</si>
  <si>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</si>
  <si>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</si>
  <si>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</si>
  <si>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</si>
  <si>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</si>
  <si>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</si>
  <si>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</si>
  <si>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</si>
  <si>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</si>
  <si>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</si>
  <si>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</si>
  <si>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</si>
  <si>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</si>
  <si>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</si>
  <si>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</si>
  <si>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</si>
  <si>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</si>
  <si>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</si>
  <si>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</si>
  <si>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</si>
  <si>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</si>
  <si>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</si>
  <si>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</si>
  <si>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</si>
  <si>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</si>
  <si>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</si>
  <si>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</si>
  <si>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</si>
  <si>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</si>
  <si>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</si>
  <si>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</si>
  <si>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</si>
  <si>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</si>
  <si>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</si>
  <si>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</si>
  <si>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</si>
  <si>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</si>
  <si>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</si>
  <si>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</si>
  <si>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</si>
  <si>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</si>
  <si>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</si>
  <si>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</si>
  <si>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</si>
  <si>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</si>
  <si>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</si>
  <si>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</si>
  <si>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</si>
  <si>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</si>
  <si>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</si>
  <si>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</si>
  <si>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</si>
  <si>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</si>
  <si>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</si>
  <si>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</si>
  <si>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</si>
  <si>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</si>
  <si>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</si>
  <si>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</si>
  <si>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</si>
  <si>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</si>
  <si>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</si>
  <si>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</si>
  <si>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</si>
  <si>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</si>
  <si>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</si>
  <si>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</si>
  <si>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</si>
  <si>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</si>
  <si>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</si>
  <si>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</si>
  <si>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</si>
  <si>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</si>
  <si>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</si>
  <si>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</si>
  <si>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</si>
  <si>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</si>
  <si>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</si>
  <si>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</si>
  <si>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</si>
  <si>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</si>
  <si>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</si>
  <si>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</si>
  <si>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</si>
  <si>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</si>
  <si>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</si>
  <si>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</si>
  <si>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</si>
  <si>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</si>
  <si>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</si>
  <si>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</si>
  <si>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</si>
  <si>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</si>
  <si>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</si>
  <si>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</si>
  <si>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</si>
  <si>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</si>
  <si>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</si>
  <si>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</si>
  <si>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</si>
  <si>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</si>
  <si>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</si>
  <si>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</si>
  <si>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</si>
  <si>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</si>
  <si>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</si>
  <si>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</si>
  <si>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</si>
  <si>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</si>
  <si>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</si>
  <si>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</si>
  <si>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</si>
  <si>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</si>
  <si>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</si>
  <si>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</si>
  <si>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</si>
  <si>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</si>
  <si>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</si>
  <si>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</si>
  <si>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</si>
  <si>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</si>
  <si>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</si>
  <si>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</si>
  <si>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</si>
  <si>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</si>
  <si>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</si>
  <si>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</si>
  <si>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</si>
  <si>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</si>
  <si>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</si>
  <si>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</si>
  <si>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</si>
  <si>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</si>
  <si>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</si>
  <si>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</si>
  <si>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</si>
  <si>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</si>
  <si>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</si>
  <si>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</si>
  <si>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</si>
  <si>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</si>
  <si>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</si>
  <si>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</si>
  <si>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</si>
  <si>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</si>
  <si>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</si>
  <si>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</si>
  <si>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</si>
  <si>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</si>
  <si>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</si>
  <si>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</si>
  <si>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</si>
  <si>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</si>
  <si>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</si>
  <si>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</si>
  <si>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</si>
  <si>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</si>
  <si>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</si>
  <si>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</si>
  <si>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</si>
  <si>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</si>
  <si>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</si>
  <si>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</si>
  <si>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</si>
  <si>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</si>
  <si>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</si>
  <si>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</si>
  <si>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</si>
  <si>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</si>
  <si>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</si>
  <si>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</si>
  <si>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</si>
  <si>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</si>
  <si>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</si>
  <si>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</si>
  <si>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</si>
  <si>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</si>
  <si>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</si>
  <si>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</si>
  <si>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</si>
  <si>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</si>
  <si>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</si>
  <si>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</si>
  <si>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</si>
  <si>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</si>
  <si>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</si>
  <si>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</si>
  <si>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</si>
  <si>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</si>
  <si>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</si>
  <si>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</si>
  <si>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</si>
  <si>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</si>
  <si>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</si>
  <si>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</si>
  <si>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</si>
  <si>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</si>
  <si>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</si>
  <si>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</si>
  <si>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</si>
  <si>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</si>
  <si>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</si>
  <si>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</si>
  <si>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</si>
  <si>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</si>
  <si>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</si>
  <si>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</si>
  <si>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</si>
  <si>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</si>
  <si>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</si>
  <si>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</si>
  <si>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</si>
  <si>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</si>
  <si>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</si>
  <si>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</si>
  <si>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</si>
  <si>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</si>
  <si>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</si>
  <si>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</si>
  <si>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</si>
  <si>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</si>
  <si>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</si>
  <si>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</si>
  <si>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</si>
  <si>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</si>
  <si>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</si>
  <si>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</si>
  <si>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</si>
  <si>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</si>
  <si>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</si>
  <si>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</si>
  <si>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</si>
  <si>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</si>
  <si>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</si>
  <si>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</si>
  <si>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</si>
  <si>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</si>
  <si>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</si>
  <si>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</si>
  <si>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</si>
  <si>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</si>
  <si>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</si>
  <si>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</si>
  <si>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</si>
  <si>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</si>
  <si>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</si>
  <si>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</si>
  <si>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</si>
  <si>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</si>
  <si>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</si>
  <si>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</si>
  <si>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</si>
  <si>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</si>
  <si>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</si>
  <si>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</si>
  <si>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</si>
  <si>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</si>
  <si>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</si>
  <si>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</si>
  <si>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</si>
  <si>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</si>
  <si>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</si>
  <si>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</si>
  <si>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</si>
  <si>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</si>
  <si>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</si>
  <si>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</si>
  <si>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</si>
  <si>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</si>
  <si>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</si>
  <si>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</si>
  <si>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</si>
  <si>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</si>
  <si>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</si>
  <si>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</si>
  <si>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</si>
  <si>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</si>
  <si>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</si>
  <si>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</si>
  <si>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</si>
  <si>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</si>
  <si>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</si>
  <si>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</si>
  <si>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</si>
  <si>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</si>
  <si>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</si>
  <si>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</si>
  <si>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</si>
  <si>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</si>
  <si>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</si>
  <si>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</si>
  <si>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</si>
  <si>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</si>
  <si>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</si>
  <si>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</si>
  <si>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</si>
  <si>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</si>
  <si>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</si>
  <si>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</si>
  <si>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</si>
  <si>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</si>
  <si>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</si>
  <si>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</si>
  <si>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</si>
  <si>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</si>
  <si>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</si>
  <si>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</si>
  <si>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</si>
  <si>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</si>
  <si>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</si>
  <si>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</si>
  <si>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</si>
  <si>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</si>
  <si>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</si>
  <si>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</si>
  <si>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</si>
  <si>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</si>
  <si>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</si>
  <si>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</si>
  <si>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</si>
  <si>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</si>
  <si>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</si>
  <si>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</si>
  <si>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</si>
  <si>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</si>
  <si>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</si>
  <si>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</si>
  <si>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</si>
  <si>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</si>
  <si>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</si>
  <si>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</si>
  <si>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</si>
  <si>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</si>
  <si>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</si>
  <si>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</si>
  <si>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</si>
  <si>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</si>
  <si>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</si>
  <si>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</si>
  <si>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</si>
  <si>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</si>
  <si>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</si>
  <si>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</si>
  <si>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</si>
  <si>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</si>
  <si>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</si>
  <si>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</si>
  <si>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</si>
  <si>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</si>
  <si>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</si>
  <si>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</si>
  <si>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</si>
  <si>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</si>
  <si>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</si>
  <si>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</si>
  <si>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</si>
  <si>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</si>
  <si>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</si>
  <si>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</si>
  <si>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</si>
  <si>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</si>
  <si>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</si>
  <si>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</si>
  <si>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</si>
  <si>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</si>
  <si>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</si>
  <si>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</si>
  <si>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</si>
  <si>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</si>
  <si>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</si>
  <si>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</si>
  <si>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</si>
  <si>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</si>
  <si>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</si>
  <si>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</si>
  <si>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</si>
  <si>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</si>
  <si>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</si>
  <si>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</si>
  <si>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</si>
  <si>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</si>
  <si>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</si>
  <si>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</si>
  <si>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</si>
  <si>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</si>
  <si>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</si>
  <si>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</si>
  <si>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</si>
  <si>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</si>
  <si>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</si>
  <si>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</si>
  <si>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</si>
  <si>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</si>
  <si>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</si>
  <si>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</si>
  <si>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</si>
  <si>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</si>
  <si>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</si>
  <si>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</si>
  <si>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</si>
  <si>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</si>
  <si>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</si>
  <si>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</si>
  <si>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</si>
  <si>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</si>
  <si>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</si>
  <si>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</si>
  <si>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</si>
  <si>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</si>
  <si>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</si>
  <si>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</si>
  <si>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</si>
  <si>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</si>
  <si>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</si>
  <si>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</si>
  <si>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</si>
  <si>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</si>
  <si>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</si>
  <si>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</si>
  <si>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</si>
  <si>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</si>
  <si>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</si>
  <si>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</si>
  <si>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</si>
  <si>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</si>
  <si>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</si>
  <si>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</si>
  <si>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</si>
  <si>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</si>
  <si>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</si>
  <si>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</si>
  <si>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</si>
  <si>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</si>
  <si>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</si>
  <si>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</si>
  <si>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</si>
  <si>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</si>
  <si>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</si>
  <si>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</si>
  <si>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</si>
  <si>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</si>
  <si>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</si>
  <si>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</si>
  <si>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</si>
  <si>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</si>
  <si>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</si>
  <si>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</si>
  <si>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</si>
  <si>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</si>
  <si>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</si>
  <si>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</si>
  <si>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</si>
  <si>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</si>
  <si>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</si>
  <si>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</si>
  <si>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</si>
  <si>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</si>
  <si>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</si>
  <si>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</si>
  <si>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</si>
  <si>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</si>
  <si>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</si>
  <si>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</si>
  <si>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</si>
  <si>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</si>
  <si>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</si>
  <si>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</si>
  <si>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</si>
  <si>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</si>
  <si>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</si>
  <si>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</si>
  <si>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</si>
  <si>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</si>
  <si>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</si>
  <si>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</si>
  <si>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</si>
  <si>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</si>
  <si>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</si>
  <si>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</si>
  <si>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</si>
  <si>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</si>
  <si>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</si>
  <si>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</si>
  <si>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</si>
  <si>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</si>
  <si>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</si>
  <si>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</si>
  <si>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</si>
  <si>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</si>
  <si>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</si>
  <si>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</si>
  <si>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</si>
  <si>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</si>
  <si>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</si>
  <si>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</si>
  <si>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</si>
  <si>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</si>
  <si>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</si>
  <si>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</si>
  <si>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</si>
  <si>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</si>
  <si>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</si>
  <si>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</si>
  <si>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</si>
  <si>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</si>
  <si>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</si>
  <si>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</si>
  <si>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</si>
  <si>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</si>
  <si>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</si>
  <si>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</si>
  <si>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</si>
  <si>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</si>
  <si>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</si>
  <si>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</si>
  <si>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</si>
  <si>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</si>
  <si>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</si>
  <si>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</si>
  <si>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</si>
  <si>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</si>
  <si>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</si>
  <si>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</si>
  <si>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</si>
  <si>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</si>
  <si>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</si>
  <si>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</si>
  <si>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</si>
  <si>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</si>
  <si>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</si>
  <si>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</si>
  <si>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</si>
  <si>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</si>
  <si>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</si>
  <si>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</si>
  <si>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</si>
  <si>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</si>
  <si>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</si>
  <si>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</si>
  <si>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</si>
  <si>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</si>
  <si>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</si>
  <si>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</si>
  <si>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</si>
  <si>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</si>
  <si>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</si>
  <si>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</si>
  <si>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</si>
  <si>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</si>
  <si>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</si>
  <si>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</si>
  <si>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</si>
  <si>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</si>
  <si>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</si>
  <si>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</si>
  <si>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</si>
  <si>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</si>
  <si>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</si>
  <si>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</si>
  <si>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</si>
  <si>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</si>
  <si>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</si>
  <si>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</si>
  <si>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</si>
  <si>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</si>
  <si>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</si>
  <si>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</si>
  <si>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</si>
  <si>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</si>
  <si>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</si>
  <si>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</si>
  <si>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</si>
  <si>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</si>
  <si>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</si>
  <si>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</si>
  <si>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</si>
  <si>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</si>
  <si>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</si>
  <si>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</si>
  <si>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</si>
  <si>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</si>
  <si>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</si>
  <si>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</si>
  <si>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</si>
  <si>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</si>
  <si>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</si>
  <si>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</si>
  <si>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</si>
  <si>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</si>
  <si>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</si>
  <si>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</si>
  <si>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</si>
  <si>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</si>
  <si>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</si>
  <si>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</si>
  <si>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</si>
  <si>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</si>
  <si>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</si>
  <si>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</si>
  <si>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</si>
  <si>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</si>
  <si>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</si>
  <si>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</si>
  <si>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</si>
  <si>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</si>
  <si>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</si>
  <si>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</si>
  <si>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</si>
  <si>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</si>
  <si>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</si>
  <si>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</si>
  <si>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</si>
  <si>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</si>
  <si>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</si>
  <si>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</si>
  <si>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</si>
  <si>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</si>
  <si>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</si>
  <si>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</si>
  <si>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</si>
  <si>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</si>
  <si>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</si>
  <si>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</si>
  <si>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</si>
  <si>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</si>
  <si>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</si>
  <si>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</si>
  <si>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</si>
  <si>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</si>
  <si>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</si>
  <si>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</si>
  <si>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</si>
  <si>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</si>
  <si>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</si>
  <si>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</si>
  <si>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</si>
  <si>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</si>
  <si>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</si>
  <si>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</si>
  <si>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</si>
  <si>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</si>
  <si>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</si>
  <si>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</si>
  <si>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</si>
  <si>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</si>
  <si>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</si>
  <si>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</si>
  <si>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</si>
  <si>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</si>
  <si>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</si>
  <si>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</si>
  <si>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</si>
  <si>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</si>
  <si>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</si>
  <si>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</si>
  <si>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</si>
  <si>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</si>
  <si>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</si>
  <si>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</si>
  <si>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</si>
  <si>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</si>
  <si>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</si>
  <si>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</si>
  <si>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</si>
  <si>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</si>
  <si>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</si>
  <si>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</si>
  <si>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</si>
  <si>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</si>
  <si>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</si>
  <si>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</si>
  <si>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</si>
  <si>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</si>
  <si>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</si>
  <si>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</si>
  <si>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</si>
  <si>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</si>
  <si>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</si>
  <si>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</si>
  <si>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</si>
  <si>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</si>
  <si>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</si>
  <si>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</si>
  <si>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</si>
  <si>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</si>
  <si>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</si>
  <si>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</si>
  <si>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</si>
  <si>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</si>
  <si>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</si>
  <si>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</si>
  <si>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</si>
  <si>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</si>
  <si>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</si>
  <si>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</si>
  <si>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</si>
  <si>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</si>
  <si>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</si>
  <si>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</si>
  <si>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</si>
  <si>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</si>
  <si>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</si>
  <si>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</si>
  <si>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</si>
  <si>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</si>
  <si>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</si>
  <si>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</si>
  <si>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</si>
  <si>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</si>
  <si>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</si>
  <si>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</si>
  <si>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</si>
  <si>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</si>
  <si>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</si>
  <si>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</si>
  <si>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</si>
  <si>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</si>
  <si>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</si>
  <si>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</si>
  <si>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</si>
  <si>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</si>
  <si>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</si>
  <si>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</si>
  <si>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</si>
  <si>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</si>
  <si>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</si>
  <si>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</si>
  <si>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</si>
  <si>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</si>
  <si>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</si>
  <si>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</si>
  <si>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</si>
  <si>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</si>
  <si>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</si>
  <si>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</si>
  <si>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</si>
  <si>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</si>
  <si>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</si>
  <si>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</si>
  <si>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</si>
  <si>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</si>
  <si>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</si>
  <si>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</si>
  <si>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</si>
  <si>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</si>
  <si>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</si>
  <si>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</si>
  <si>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</si>
  <si>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</si>
  <si>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</si>
  <si>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</si>
  <si>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</si>
  <si>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</si>
  <si>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</si>
  <si>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</si>
  <si>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</si>
  <si>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</si>
  <si>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</si>
  <si>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</si>
  <si>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</si>
  <si>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</si>
  <si>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</si>
  <si>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</si>
  <si>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</si>
  <si>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</si>
  <si>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</si>
  <si>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</si>
  <si>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</si>
  <si>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</si>
  <si>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</si>
  <si>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</si>
  <si>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</si>
  <si>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</si>
  <si>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</si>
  <si>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</si>
  <si>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</si>
  <si>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</si>
  <si>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</si>
  <si>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</si>
  <si>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</si>
  <si>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</si>
  <si>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</si>
  <si>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</si>
  <si>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</si>
  <si>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</si>
  <si>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</si>
  <si>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</si>
  <si>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</si>
  <si>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</si>
  <si>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</si>
  <si>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</si>
  <si>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</si>
  <si>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</si>
  <si>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</si>
  <si>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</si>
  <si>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</si>
  <si>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</si>
  <si>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</si>
  <si>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</si>
  <si>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</si>
  <si>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</si>
  <si>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</si>
  <si>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</si>
  <si>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</si>
  <si>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</si>
  <si>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</si>
  <si>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</si>
  <si>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</si>
  <si>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</si>
  <si>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</si>
  <si>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</si>
  <si>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</si>
  <si>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</si>
  <si>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</si>
  <si>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</si>
  <si>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</si>
  <si>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</si>
  <si>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</si>
  <si>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</si>
  <si>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</si>
  <si>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</si>
  <si>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</si>
  <si>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</si>
  <si>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</si>
  <si>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</si>
  <si>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</si>
  <si>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</si>
  <si>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</si>
  <si>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</si>
  <si>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</si>
  <si>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</si>
  <si>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</si>
  <si>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</si>
  <si>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</si>
  <si>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</si>
  <si>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</si>
  <si>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</si>
  <si>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</si>
  <si>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</si>
  <si>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</si>
  <si>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</si>
  <si>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</si>
  <si>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</si>
  <si>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</si>
  <si>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</si>
  <si>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</si>
  <si>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</si>
  <si>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</si>
  <si>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</si>
  <si>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</si>
  <si>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</si>
  <si>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</si>
  <si>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</si>
  <si>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</si>
  <si>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</si>
  <si>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</si>
  <si>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</si>
  <si>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</si>
  <si>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</si>
  <si>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</si>
  <si>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</si>
  <si>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</si>
  <si>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</si>
  <si>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</si>
  <si>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</si>
  <si>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</si>
  <si>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</si>
  <si>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</si>
  <si>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</si>
  <si>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</si>
  <si>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</si>
  <si>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</si>
  <si>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</si>
  <si>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</si>
  <si>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</si>
  <si>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</si>
  <si>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</si>
  <si>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</si>
  <si>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</si>
  <si>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</si>
  <si>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</si>
  <si>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</si>
  <si>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</si>
  <si>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</si>
  <si>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</si>
  <si>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</si>
  <si>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</si>
  <si>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</si>
  <si>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</si>
  <si>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</si>
  <si>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</si>
  <si>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</si>
  <si>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</si>
  <si>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</si>
  <si>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</si>
  <si>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</si>
  <si>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</si>
  <si>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</si>
  <si>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</si>
  <si>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</si>
  <si>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</si>
  <si>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</si>
  <si>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</si>
  <si>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</si>
  <si>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</si>
  <si>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</si>
  <si>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</si>
  <si>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</si>
  <si>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</si>
  <si>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</si>
  <si>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</si>
  <si>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</si>
  <si>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</si>
  <si>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</si>
  <si>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</si>
  <si>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</si>
  <si>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</si>
  <si>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</si>
  <si>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</si>
  <si>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</si>
  <si>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</si>
  <si>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</si>
  <si>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</si>
  <si>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</si>
  <si>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</si>
  <si>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</si>
  <si>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</si>
  <si>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</si>
  <si>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</si>
  <si>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</si>
  <si>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</si>
  <si>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</si>
  <si>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</si>
  <si>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</si>
  <si>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</si>
  <si>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</si>
  <si>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</si>
  <si>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</si>
  <si>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</si>
  <si>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</si>
  <si>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</si>
  <si>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</si>
  <si>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</si>
  <si>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</si>
  <si>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</si>
  <si>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</si>
  <si>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</si>
  <si>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</si>
  <si>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</si>
  <si>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</si>
  <si>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</si>
  <si>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</si>
  <si>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</si>
  <si>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</si>
  <si>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</si>
  <si>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</si>
  <si>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</si>
  <si>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</si>
  <si>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</si>
  <si>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</si>
  <si>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</si>
  <si>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</si>
  <si>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</si>
  <si>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</si>
  <si>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</si>
  <si>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</si>
  <si>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</si>
  <si>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</si>
  <si>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</si>
  <si>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</si>
  <si>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</si>
  <si>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</si>
  <si>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</si>
  <si>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</si>
  <si>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</si>
  <si>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</si>
  <si>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</si>
  <si>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</si>
  <si>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</si>
  <si>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</si>
  <si>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</si>
  <si>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</si>
  <si>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</si>
  <si>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</si>
  <si>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</si>
  <si>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</si>
  <si>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</si>
  <si>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</si>
  <si>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</si>
  <si>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</si>
  <si>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</si>
  <si>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</si>
  <si>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</si>
  <si>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</si>
  <si>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</si>
  <si>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</si>
  <si>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</si>
  <si>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</si>
  <si>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</si>
  <si>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</si>
  <si>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</si>
  <si>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</si>
  <si>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</si>
  <si>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</si>
  <si>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</si>
  <si>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</si>
  <si>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</si>
  <si>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</si>
  <si>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</si>
  <si>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</si>
  <si>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</si>
  <si>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</si>
  <si>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</si>
  <si>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</si>
  <si>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</si>
  <si>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</si>
  <si>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</si>
  <si>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</si>
  <si>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</si>
  <si>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</si>
  <si>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</si>
  <si>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</si>
  <si>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</si>
  <si>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</si>
  <si>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</si>
  <si>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</si>
  <si>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</si>
  <si>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</si>
  <si>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</si>
  <si>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</si>
  <si>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</si>
  <si>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</si>
  <si>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</si>
  <si>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</si>
  <si>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</si>
  <si>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</si>
  <si>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</si>
  <si>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</si>
  <si>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</si>
  <si>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</si>
  <si>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</si>
  <si>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</si>
  <si>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</si>
  <si>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</si>
  <si>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</si>
  <si>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</si>
  <si>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</si>
  <si>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</si>
  <si>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</si>
  <si>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</si>
  <si>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</si>
  <si>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</si>
  <si>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</si>
  <si>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</si>
  <si>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</si>
  <si>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</si>
  <si>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</si>
  <si>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</si>
  <si>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</si>
  <si>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</si>
  <si>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</si>
  <si>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</si>
  <si>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</si>
  <si>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</si>
  <si>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</si>
  <si>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</si>
  <si>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</si>
  <si>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</si>
  <si>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</si>
  <si>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</si>
  <si>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</si>
  <si>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</si>
  <si>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</si>
  <si>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</si>
  <si>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</si>
  <si>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</si>
  <si>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</si>
  <si>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</si>
  <si>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</si>
  <si>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</si>
  <si>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</si>
  <si>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</si>
  <si>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</si>
  <si>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</si>
  <si>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</si>
  <si>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</si>
  <si>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</si>
  <si>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</si>
  <si>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</si>
  <si>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</si>
  <si>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</si>
  <si>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</si>
  <si>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</si>
  <si>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</si>
  <si>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</si>
  <si>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</si>
  <si>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</si>
  <si>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</si>
  <si>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</si>
  <si>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</si>
  <si>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</si>
  <si>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</si>
  <si>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</si>
  <si>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</si>
  <si>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</si>
  <si>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</si>
  <si>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</si>
  <si>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</si>
  <si>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</si>
  <si>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</si>
  <si>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</si>
  <si>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</si>
  <si>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</si>
  <si>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</si>
  <si>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</si>
  <si>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</si>
  <si>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</si>
  <si>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</si>
  <si>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</si>
  <si>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</si>
  <si>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</si>
  <si>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</si>
  <si>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</si>
  <si>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</si>
  <si>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</si>
  <si>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</si>
  <si>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</si>
  <si>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</si>
  <si>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</si>
  <si>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</si>
  <si>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</si>
  <si>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</si>
  <si>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</si>
  <si>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</si>
  <si>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</si>
  <si>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</si>
  <si>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</si>
  <si>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</si>
  <si>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</si>
  <si>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</si>
  <si>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</si>
  <si>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</si>
  <si>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</si>
  <si>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</si>
  <si>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</si>
  <si>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</si>
  <si>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</si>
  <si>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</si>
  <si>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</si>
  <si>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</si>
  <si>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</si>
  <si>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</si>
  <si>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</si>
  <si>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</si>
  <si>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</si>
  <si>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</si>
  <si>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</si>
  <si>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</si>
  <si>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</si>
  <si>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</si>
  <si>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</si>
  <si>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</si>
  <si>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</si>
  <si>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</si>
  <si>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</si>
  <si>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</si>
  <si>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</si>
  <si>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</si>
  <si>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</si>
  <si>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</si>
  <si>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</si>
  <si>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</si>
  <si>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</si>
  <si>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</si>
  <si>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</si>
  <si>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</si>
  <si>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</si>
  <si>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</si>
  <si>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</si>
  <si>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</si>
  <si>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</si>
  <si>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</si>
  <si>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</si>
  <si>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</si>
  <si>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</si>
  <si>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</si>
  <si>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</si>
  <si>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</si>
  <si>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</si>
  <si>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</si>
  <si>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</si>
  <si>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</si>
  <si>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</si>
  <si>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</si>
  <si>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</si>
  <si>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</si>
  <si>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</si>
  <si>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</si>
  <si>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</si>
  <si>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</si>
  <si>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</si>
  <si>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</si>
  <si>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</si>
  <si>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</si>
  <si>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</si>
  <si>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</si>
  <si>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</si>
  <si>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</si>
  <si>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</si>
  <si>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</si>
  <si>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</si>
  <si>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</si>
  <si>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</si>
  <si>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</si>
  <si>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</si>
  <si>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</si>
  <si>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</si>
  <si>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</si>
  <si>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</si>
  <si>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</si>
  <si>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</si>
  <si>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</si>
  <si>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</si>
  <si>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</si>
  <si>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</si>
  <si>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</si>
  <si>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</si>
  <si>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</si>
  <si>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</si>
  <si>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</si>
  <si>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</si>
  <si>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</si>
  <si>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</si>
  <si>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</si>
  <si>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</si>
  <si>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</si>
  <si>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</si>
  <si>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</si>
  <si>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</si>
  <si>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</si>
  <si>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</si>
  <si>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</si>
  <si>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</si>
  <si>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</si>
  <si>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</si>
  <si>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</si>
  <si>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</si>
  <si>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</si>
  <si>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</si>
  <si>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</si>
  <si>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</si>
  <si>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</si>
  <si>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</si>
  <si>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</si>
  <si>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</si>
  <si>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</si>
  <si>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</si>
  <si>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</si>
  <si>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</si>
  <si>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</si>
  <si>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</si>
  <si>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</si>
  <si>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</si>
  <si>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</si>
  <si>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</si>
  <si>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</si>
  <si>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</si>
  <si>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</si>
  <si>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</si>
  <si>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</si>
  <si>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</si>
  <si>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</si>
  <si>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</si>
  <si>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</si>
  <si>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</si>
  <si>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</si>
  <si>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</si>
  <si>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</si>
  <si>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</si>
  <si>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</si>
  <si>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</si>
  <si>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</si>
  <si>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</si>
  <si>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</si>
  <si>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</si>
  <si>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</si>
  <si>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</si>
  <si>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</si>
  <si>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</si>
  <si>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</si>
  <si>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</si>
  <si>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</si>
  <si>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</si>
  <si>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</si>
  <si>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</si>
  <si>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</si>
  <si>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</si>
  <si>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</si>
  <si>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</si>
  <si>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</si>
  <si>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</si>
  <si>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</si>
  <si>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</si>
  <si>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</si>
  <si>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</si>
  <si>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</si>
  <si>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</si>
  <si>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</si>
  <si>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</si>
  <si>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</si>
  <si>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</si>
  <si>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</si>
  <si>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</si>
  <si>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</si>
  <si>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</si>
  <si>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</si>
  <si>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</si>
  <si>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</si>
  <si>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</si>
  <si>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</si>
  <si>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</si>
  <si>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</si>
  <si>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</si>
  <si>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</si>
  <si>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</si>
  <si>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</si>
  <si>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</si>
  <si>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</si>
  <si>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</si>
  <si>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</si>
  <si>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</si>
  <si>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</si>
  <si>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</si>
  <si>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</si>
  <si>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</si>
  <si>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</si>
  <si>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</si>
  <si>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</si>
  <si>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</si>
  <si>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</si>
  <si>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</si>
  <si>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</si>
  <si>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</si>
  <si>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</si>
  <si>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</si>
  <si>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</si>
  <si>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</si>
  <si>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</si>
  <si>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</si>
  <si>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</si>
  <si>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</si>
  <si>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</si>
  <si>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</si>
  <si>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</si>
  <si>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</si>
  <si>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</si>
  <si>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</si>
  <si>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</si>
  <si>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</si>
  <si>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</si>
  <si>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</si>
  <si>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</si>
  <si>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</si>
  <si>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</si>
  <si>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</si>
  <si>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</si>
  <si>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</si>
  <si>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</si>
  <si>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</si>
  <si>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</si>
  <si>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</si>
  <si>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</si>
  <si>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</si>
  <si>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</si>
  <si>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</si>
  <si>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</si>
  <si>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</si>
  <si>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</si>
  <si>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</si>
  <si>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</si>
  <si>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</si>
  <si>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</si>
  <si>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</si>
  <si>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</si>
  <si>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</si>
  <si>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</si>
  <si>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</si>
  <si>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</si>
  <si>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</si>
  <si>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</si>
  <si>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</si>
  <si>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</si>
  <si>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</si>
  <si>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</si>
  <si>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</si>
  <si>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</si>
  <si>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</si>
  <si>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</si>
  <si>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</si>
  <si>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</si>
  <si>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</si>
  <si>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</si>
  <si>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</si>
  <si>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</si>
  <si>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</si>
  <si>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</si>
  <si>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</si>
  <si>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</si>
  <si>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</si>
  <si>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</si>
  <si>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</si>
  <si>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</si>
  <si>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</si>
  <si>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</si>
  <si>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</si>
  <si>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</si>
  <si>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</si>
  <si>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</si>
  <si>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</si>
  <si>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</si>
  <si>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</si>
  <si>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</si>
  <si>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</si>
  <si>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</si>
  <si>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</si>
  <si>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</si>
  <si>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</si>
  <si>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</si>
  <si>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</si>
  <si>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</si>
  <si>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</si>
  <si>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</si>
  <si>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</si>
  <si>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</si>
  <si>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</si>
  <si>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</si>
  <si>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</si>
  <si>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</si>
  <si>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</si>
  <si>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</si>
  <si>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</si>
  <si>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</si>
  <si>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</si>
  <si>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</si>
  <si>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</si>
  <si>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</si>
  <si>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</si>
  <si>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</si>
  <si>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</si>
  <si>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</si>
  <si>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</si>
  <si>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</si>
  <si>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</si>
  <si>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</si>
  <si>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</si>
  <si>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</si>
  <si>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</si>
  <si>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</si>
  <si>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</si>
  <si>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</si>
  <si>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</si>
  <si>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</si>
  <si>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</si>
  <si>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</si>
  <si>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</si>
  <si>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</si>
  <si>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</si>
  <si>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</si>
  <si>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</si>
  <si>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</si>
  <si>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</si>
  <si>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</si>
  <si>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</si>
  <si>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</si>
  <si>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</si>
  <si>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</si>
  <si>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</si>
  <si>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</si>
  <si>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</si>
  <si>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</si>
  <si>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</si>
  <si>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</si>
  <si>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</si>
  <si>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</si>
  <si>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</si>
  <si>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</si>
  <si>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</si>
  <si>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</si>
  <si>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</si>
  <si>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</si>
  <si>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</si>
  <si>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</si>
  <si>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</si>
  <si>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</si>
  <si>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</si>
  <si>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</si>
  <si>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</si>
  <si>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</si>
  <si>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</si>
  <si>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</si>
  <si>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</si>
  <si>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</si>
  <si>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</si>
  <si>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</si>
  <si>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</si>
  <si>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</si>
  <si>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</si>
  <si>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</si>
  <si>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</si>
  <si>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</si>
  <si>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</si>
  <si>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</si>
  <si>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</si>
  <si>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</si>
  <si>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</si>
  <si>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</si>
  <si>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</si>
  <si>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</si>
  <si>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</si>
  <si>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</si>
  <si>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</si>
  <si>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</si>
  <si>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</si>
  <si>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</si>
  <si>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</si>
  <si>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</si>
  <si>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</si>
  <si>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</si>
  <si>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</si>
  <si>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</si>
  <si>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</si>
  <si>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</si>
  <si>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</si>
  <si>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</si>
  <si>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</si>
  <si>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</si>
  <si>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</si>
  <si>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</si>
  <si>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</si>
  <si>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</si>
  <si>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</si>
  <si>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</si>
  <si>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</si>
  <si>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</si>
  <si>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</si>
  <si>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</si>
  <si>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</si>
  <si>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</si>
  <si>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</si>
  <si>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</si>
  <si>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</si>
  <si>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</si>
  <si>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</si>
  <si>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</si>
  <si>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</si>
  <si>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</si>
  <si>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</si>
  <si>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</si>
  <si>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</si>
  <si>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</si>
  <si>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</si>
  <si>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</si>
  <si>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</si>
  <si>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</si>
  <si>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</si>
  <si>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</si>
  <si>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</si>
  <si>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</si>
  <si>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</si>
  <si>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</si>
  <si>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</si>
  <si>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</si>
  <si>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</si>
  <si>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</si>
  <si>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</si>
  <si>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</si>
  <si>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</si>
  <si>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</si>
  <si>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</si>
  <si>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</si>
  <si>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</si>
  <si>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</si>
  <si>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</si>
  <si>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</si>
  <si>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</si>
  <si>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</si>
  <si>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</si>
  <si>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</si>
  <si>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</si>
  <si>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</si>
  <si>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</si>
  <si>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</si>
  <si>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</si>
  <si>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</si>
  <si>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</si>
  <si>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</si>
  <si>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</si>
  <si>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</si>
  <si>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</si>
  <si>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</si>
  <si>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</si>
  <si>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</si>
  <si>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</si>
  <si>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</si>
  <si>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</si>
  <si>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</si>
  <si>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</si>
  <si>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</si>
  <si>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</si>
  <si>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</si>
  <si>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</si>
  <si>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</si>
  <si>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</si>
  <si>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</si>
  <si>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</si>
  <si>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</si>
  <si>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</si>
  <si>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</si>
  <si>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</si>
  <si>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</si>
  <si>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</si>
  <si>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</si>
  <si>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</si>
  <si>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</si>
  <si>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</si>
  <si>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</si>
  <si>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</si>
  <si>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</si>
  <si>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</si>
  <si>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</si>
  <si>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</si>
  <si>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</si>
  <si>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</si>
  <si>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</si>
  <si>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</si>
  <si>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</si>
  <si>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</si>
  <si>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</si>
  <si>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</si>
  <si>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</si>
  <si>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</si>
  <si>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</si>
  <si>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</si>
  <si>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</si>
  <si>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</si>
  <si>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</si>
  <si>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</si>
  <si>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</si>
  <si>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</si>
  <si>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</si>
  <si>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</si>
  <si>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</si>
  <si>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</si>
  <si>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</si>
  <si>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</si>
  <si>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</si>
  <si>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</si>
  <si>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</si>
  <si>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</si>
  <si>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</si>
  <si>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</si>
  <si>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</si>
  <si>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</si>
  <si>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</si>
  <si>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</si>
  <si>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</si>
  <si>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</si>
  <si>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</si>
  <si>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</si>
  <si>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</si>
  <si>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</si>
  <si>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</si>
  <si>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</si>
  <si>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</si>
  <si>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</si>
  <si>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</si>
  <si>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</si>
  <si>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</si>
  <si>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</si>
  <si>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</si>
  <si>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</si>
  <si>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</si>
  <si>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</si>
  <si>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</si>
  <si>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</si>
  <si>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</si>
  <si>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</si>
  <si>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</si>
  <si>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</si>
  <si>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</si>
  <si>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</si>
  <si>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</si>
  <si>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</si>
  <si>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</si>
  <si>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</si>
  <si>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</si>
  <si>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</si>
  <si>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</si>
  <si>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</si>
  <si>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</si>
  <si>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</si>
  <si>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</si>
  <si>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</si>
  <si>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</si>
  <si>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</si>
  <si>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</si>
  <si>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</si>
  <si>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</si>
  <si>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</si>
  <si>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</si>
  <si>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</si>
  <si>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</si>
  <si>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</si>
  <si>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</si>
  <si>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</si>
  <si>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</si>
  <si>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</si>
  <si>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</si>
  <si>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</si>
  <si>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</si>
  <si>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</si>
  <si>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</si>
  <si>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</si>
  <si>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</si>
  <si>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</si>
  <si>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</si>
  <si>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</si>
  <si>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</si>
  <si>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</si>
  <si>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</si>
  <si>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</si>
  <si>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</si>
  <si>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</si>
  <si>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</si>
  <si>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</si>
  <si>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</si>
  <si>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</si>
  <si>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</si>
  <si>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</si>
  <si>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</si>
  <si>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</si>
  <si>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</si>
  <si>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</si>
  <si>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</si>
  <si>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</si>
  <si>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</si>
  <si>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</si>
  <si>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</si>
  <si>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</si>
  <si>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</si>
  <si>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</si>
  <si>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</si>
  <si>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</si>
  <si>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</si>
  <si>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</si>
  <si>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</si>
  <si>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</si>
  <si>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</si>
  <si>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</si>
  <si>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</si>
  <si>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</si>
  <si>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</si>
  <si>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</si>
  <si>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</si>
  <si>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</si>
  <si>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</si>
  <si>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</si>
  <si>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</si>
  <si>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</si>
  <si>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</si>
  <si>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</si>
  <si>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</si>
  <si>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</si>
  <si>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</si>
  <si>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</si>
  <si>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</si>
  <si>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</si>
  <si>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</si>
  <si>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</si>
  <si>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</si>
  <si>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</si>
  <si>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</si>
  <si>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</si>
  <si>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</si>
  <si>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</si>
  <si>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</si>
  <si>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</si>
  <si>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</si>
  <si>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</si>
  <si>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</si>
  <si>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</si>
  <si>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</si>
  <si>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</si>
  <si>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</si>
  <si>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</si>
  <si>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</si>
  <si>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</si>
  <si>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</si>
  <si>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</si>
  <si>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</si>
  <si>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</si>
  <si>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</si>
  <si>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</si>
  <si>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</si>
  <si>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</si>
  <si>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</si>
  <si>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</si>
  <si>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</si>
  <si>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</si>
  <si>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</si>
  <si>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</si>
  <si>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</si>
  <si>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</si>
  <si>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</si>
  <si>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</si>
  <si>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</si>
  <si>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</si>
  <si>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</si>
  <si>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</si>
  <si>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</si>
  <si>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</si>
  <si>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</si>
  <si>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</si>
  <si>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</si>
  <si>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</si>
  <si>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</si>
  <si>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</si>
  <si>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</si>
  <si>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</si>
  <si>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</si>
  <si>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</si>
  <si>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</si>
  <si>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</si>
  <si>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</si>
  <si>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</si>
  <si>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</si>
  <si>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</si>
  <si>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</si>
  <si>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</si>
  <si>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</si>
  <si>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</si>
  <si>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</si>
  <si>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</si>
  <si>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</si>
  <si>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</si>
  <si>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</si>
  <si>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</si>
  <si>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</si>
  <si>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</si>
  <si>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</si>
  <si>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</si>
  <si>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</si>
  <si>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</si>
  <si>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</si>
  <si>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</si>
  <si>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</si>
  <si>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</si>
  <si>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</si>
  <si>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</si>
  <si>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</si>
  <si>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</si>
  <si>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</si>
  <si>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</si>
  <si>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</si>
  <si>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</si>
  <si>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</si>
  <si>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</si>
  <si>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</si>
  <si>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</si>
  <si>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</si>
  <si>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</si>
  <si>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</si>
  <si>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</si>
  <si>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</si>
  <si>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</si>
  <si>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</si>
  <si>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</si>
  <si>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</si>
  <si>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</si>
  <si>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</si>
  <si>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</si>
  <si>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</si>
  <si>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</si>
  <si>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</si>
  <si>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</si>
  <si>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</si>
  <si>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</si>
  <si>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</si>
  <si>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</si>
  <si>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</si>
  <si>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</si>
  <si>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</si>
  <si>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</si>
  <si>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</si>
  <si>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</si>
  <si>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</si>
  <si>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</si>
  <si>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</si>
  <si>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</si>
  <si>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</si>
  <si>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</si>
  <si>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</si>
  <si>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</si>
  <si>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</si>
  <si>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</si>
  <si>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</si>
  <si>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</si>
  <si>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</si>
  <si>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</si>
  <si>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</si>
  <si>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</si>
  <si>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</si>
  <si>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</si>
  <si>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</si>
  <si>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</si>
  <si>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</si>
  <si>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</si>
  <si>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</si>
  <si>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</si>
  <si>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</si>
  <si>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</si>
  <si>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</si>
  <si>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</si>
  <si>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</si>
  <si>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</si>
  <si>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</si>
  <si>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</si>
  <si>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</si>
  <si>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</si>
  <si>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</si>
  <si>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</si>
  <si>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</si>
  <si>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</si>
  <si>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</si>
  <si>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</si>
  <si>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</si>
  <si>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</si>
  <si>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</si>
  <si>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</si>
  <si>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</si>
  <si>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</si>
  <si>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</si>
  <si>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</si>
  <si>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</si>
  <si>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</si>
  <si>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</si>
  <si>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</si>
  <si>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</si>
  <si>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</si>
  <si>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</si>
  <si>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</si>
  <si>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</si>
  <si>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</si>
  <si>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</si>
  <si>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</si>
  <si>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</si>
  <si>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</si>
  <si>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</si>
  <si>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</si>
  <si>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</si>
  <si>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</si>
  <si>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</si>
  <si>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</si>
  <si>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</si>
  <si>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</si>
  <si>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</si>
  <si>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</si>
  <si>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</si>
  <si>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</si>
  <si>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</si>
  <si>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</si>
  <si>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</si>
  <si>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</si>
  <si>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</si>
  <si>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</si>
  <si>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</si>
  <si>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</si>
  <si>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</si>
  <si>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</si>
  <si>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</si>
  <si>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</si>
  <si>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</si>
  <si>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</si>
  <si>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</si>
  <si>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</si>
  <si>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</si>
  <si>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</si>
  <si>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</si>
  <si>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</si>
  <si>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</si>
  <si>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</si>
  <si>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</si>
  <si>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</si>
  <si>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</si>
  <si>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</si>
  <si>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</si>
  <si>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</si>
  <si>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</si>
  <si>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</si>
  <si>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</si>
  <si>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</si>
  <si>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</si>
  <si>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</si>
  <si>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</si>
  <si>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</si>
  <si>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</si>
  <si>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</si>
  <si>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</si>
  <si>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</si>
  <si>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</si>
  <si>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</si>
  <si>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</si>
  <si>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</si>
  <si>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</si>
  <si>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</si>
  <si>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</si>
  <si>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</si>
  <si>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</si>
  <si>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</si>
  <si>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</si>
  <si>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</si>
  <si>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</si>
  <si>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</si>
  <si>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</si>
  <si>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</si>
  <si>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</si>
  <si>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</si>
  <si>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</si>
  <si>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</si>
  <si>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</si>
  <si>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</si>
  <si>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</si>
  <si>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</si>
  <si>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</si>
  <si>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</si>
  <si>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</si>
  <si>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</si>
  <si>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</si>
  <si>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</si>
  <si>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</si>
  <si>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</si>
  <si>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</si>
  <si>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</si>
  <si>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</si>
  <si>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</si>
  <si>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</si>
  <si>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</si>
  <si>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</si>
  <si>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</si>
  <si>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</si>
  <si>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</si>
  <si>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</si>
  <si>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</si>
  <si>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</si>
  <si>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</si>
  <si>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</si>
  <si>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</si>
  <si>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</si>
  <si>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</si>
  <si>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</si>
  <si>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</si>
  <si>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</si>
  <si>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</si>
  <si>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</si>
  <si>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</si>
  <si>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</si>
  <si>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</si>
  <si>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</si>
  <si>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</si>
  <si>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</si>
  <si>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</si>
  <si>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</si>
  <si>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</si>
  <si>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</si>
  <si>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</si>
  <si>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</si>
  <si>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</si>
  <si>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</si>
  <si>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</si>
  <si>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</si>
  <si>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</si>
  <si>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</si>
  <si>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</si>
  <si>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</si>
  <si>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</si>
  <si>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</si>
  <si>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</si>
  <si>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</si>
  <si>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</si>
  <si>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</si>
  <si>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</si>
  <si>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</si>
  <si>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</si>
  <si>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</si>
  <si>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</si>
  <si>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</si>
  <si>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</si>
  <si>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</si>
  <si>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</si>
  <si>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</si>
  <si>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</si>
  <si>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</si>
  <si>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</si>
  <si>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</si>
  <si>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</si>
  <si>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</si>
  <si>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</si>
  <si>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</si>
  <si>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</si>
  <si>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</si>
  <si>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</si>
  <si>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</si>
  <si>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</si>
  <si>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</si>
  <si>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</si>
  <si>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</si>
  <si>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</si>
  <si>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</si>
  <si>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</si>
  <si>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</si>
  <si>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</si>
  <si>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</si>
  <si>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</si>
  <si>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</si>
  <si>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</si>
  <si>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</si>
  <si>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</si>
  <si>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</si>
  <si>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</si>
  <si>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</si>
  <si>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</si>
  <si>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</si>
  <si>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</si>
  <si>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</si>
  <si>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</si>
  <si>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</si>
  <si>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</si>
  <si>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</si>
  <si>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</si>
  <si>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</si>
  <si>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</si>
  <si>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</si>
  <si>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</si>
  <si>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</si>
  <si>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</si>
  <si>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</si>
  <si>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</si>
  <si>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</si>
  <si>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</si>
  <si>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</si>
  <si>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</si>
  <si>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</si>
  <si>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</si>
  <si>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</si>
  <si>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</si>
  <si>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</si>
  <si>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</si>
  <si>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</si>
  <si>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</si>
  <si>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</si>
  <si>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</si>
  <si>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</si>
  <si>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</si>
  <si>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</si>
  <si>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</si>
  <si>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</si>
  <si>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</si>
  <si>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</si>
  <si>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</si>
  <si>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</si>
  <si>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</si>
  <si>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</si>
  <si>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</si>
  <si>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</si>
  <si>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</si>
  <si>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</si>
  <si>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</si>
  <si>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</si>
  <si>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</si>
  <si>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</si>
  <si>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</si>
  <si>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</si>
  <si>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</si>
  <si>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</si>
  <si>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</si>
  <si>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</si>
  <si>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</si>
  <si>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</si>
  <si>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</si>
  <si>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</si>
  <si>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</si>
  <si>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</si>
  <si>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</si>
  <si>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</si>
  <si>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</si>
  <si>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</si>
  <si>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</si>
  <si>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</si>
  <si>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</si>
  <si>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</si>
  <si>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</si>
  <si>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</si>
  <si>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</si>
  <si>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</si>
  <si>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</si>
  <si>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</si>
  <si>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</si>
  <si>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</si>
  <si>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</si>
  <si>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</si>
  <si>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</si>
  <si>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</si>
  <si>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</si>
  <si>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</si>
  <si>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</si>
  <si>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</si>
  <si>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</si>
  <si>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</si>
  <si>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</si>
  <si>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</si>
  <si>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</si>
  <si>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</si>
  <si>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</si>
  <si>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</si>
  <si>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</si>
  <si>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</si>
  <si>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</si>
  <si>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</si>
  <si>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</si>
  <si>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</si>
  <si>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</si>
  <si>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</si>
  <si>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</si>
  <si>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</si>
  <si>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</si>
  <si>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</si>
  <si>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</si>
  <si>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</si>
  <si>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</si>
  <si>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</si>
  <si>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</si>
  <si>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</si>
  <si>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</si>
  <si>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</si>
  <si>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</si>
  <si>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</si>
  <si>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</si>
  <si>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</si>
  <si>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</si>
  <si>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</si>
  <si>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</si>
  <si>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</si>
  <si>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</si>
  <si>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</si>
  <si>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</si>
  <si>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</si>
  <si>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</si>
  <si>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</si>
  <si>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</si>
  <si>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</si>
  <si>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</si>
  <si>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</si>
  <si>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</si>
  <si>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</si>
  <si>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</si>
  <si>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</si>
  <si>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</si>
  <si>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</si>
  <si>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</si>
  <si>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</si>
  <si>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</si>
  <si>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</si>
  <si>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</si>
  <si>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</si>
  <si>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</si>
  <si>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</si>
  <si>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</si>
  <si>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</si>
  <si>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</si>
  <si>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</si>
  <si>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</si>
  <si>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</si>
  <si>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</si>
  <si>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</si>
  <si>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</si>
  <si>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</si>
  <si>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</si>
  <si>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</si>
  <si>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</si>
  <si>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</si>
  <si>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</si>
  <si>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</si>
  <si>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</si>
  <si>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</si>
  <si>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</si>
  <si>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</si>
  <si>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</si>
  <si>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</si>
  <si>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</si>
  <si>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</si>
  <si>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</si>
  <si>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</si>
  <si>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</si>
  <si>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</si>
  <si>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</si>
  <si>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</si>
  <si>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</si>
  <si>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</si>
  <si>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</si>
  <si>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</si>
  <si>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</si>
  <si>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</si>
  <si>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</si>
  <si>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</si>
  <si>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</si>
  <si>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</si>
  <si>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</si>
  <si>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</si>
  <si>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</si>
  <si>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</si>
  <si>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</si>
  <si>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</si>
  <si>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</si>
  <si>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</si>
  <si>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</si>
  <si>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</si>
  <si>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</si>
  <si>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</si>
  <si>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</si>
  <si>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</si>
  <si>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</si>
  <si>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</si>
  <si>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</si>
  <si>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</si>
  <si>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</si>
  <si>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</si>
  <si>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</si>
  <si>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</si>
  <si>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</si>
  <si>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</si>
  <si>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</si>
  <si>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</si>
  <si>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</si>
  <si>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</si>
  <si>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</si>
  <si>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</si>
  <si>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</si>
  <si>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</si>
  <si>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</si>
  <si>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</si>
  <si>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</si>
  <si>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</si>
  <si>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</si>
  <si>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</si>
  <si>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</si>
  <si>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</si>
  <si>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</si>
  <si>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</si>
  <si>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</si>
  <si>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</si>
  <si>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</si>
  <si>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</si>
  <si>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</si>
  <si>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</si>
  <si>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</si>
  <si>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</si>
  <si>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</si>
  <si>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</si>
  <si>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</si>
  <si>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</si>
  <si>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</si>
  <si>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</si>
  <si>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</si>
  <si>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</si>
  <si>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</si>
  <si>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</si>
  <si>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</si>
  <si>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</si>
  <si>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</si>
  <si>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</si>
  <si>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</si>
  <si>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</si>
  <si>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</si>
  <si>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</si>
  <si>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</si>
  <si>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</si>
  <si>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</si>
  <si>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</si>
  <si>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</si>
  <si>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</si>
  <si>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</si>
  <si>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</si>
  <si>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</si>
  <si>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</si>
  <si>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</si>
  <si>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</si>
  <si>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</si>
  <si>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</si>
  <si>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</si>
  <si>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</si>
  <si>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</si>
  <si>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</si>
  <si>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</si>
  <si>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</si>
  <si>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</si>
  <si>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</si>
  <si>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</si>
  <si>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</si>
  <si>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</si>
  <si>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</si>
  <si>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</si>
  <si>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</si>
  <si>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</si>
  <si>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</si>
  <si>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</si>
  <si>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</si>
  <si>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</si>
  <si>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</si>
  <si>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</si>
  <si>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</si>
  <si>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</si>
  <si>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</si>
  <si>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</si>
  <si>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</si>
  <si>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</si>
  <si>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</si>
  <si>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</si>
  <si>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</si>
  <si>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</si>
  <si>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</si>
  <si>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</si>
  <si>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</si>
  <si>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</si>
  <si>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</si>
  <si>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</si>
  <si>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</si>
  <si>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</si>
  <si>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</si>
  <si>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</si>
  <si>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</si>
  <si>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</si>
  <si>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</si>
  <si>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</si>
  <si>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</si>
  <si>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</si>
  <si>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</si>
  <si>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</si>
  <si>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</si>
  <si>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</si>
  <si>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</si>
  <si>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</si>
  <si>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</si>
  <si>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</si>
  <si>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</si>
  <si>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</si>
  <si>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</si>
  <si>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</si>
  <si>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</si>
  <si>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</si>
  <si>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</si>
  <si>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</si>
  <si>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</si>
  <si>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</si>
  <si>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</si>
  <si>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</si>
  <si>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</si>
  <si>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</si>
  <si>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</si>
  <si>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</si>
  <si>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</si>
  <si>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</si>
  <si>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</si>
  <si>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</si>
  <si>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</si>
  <si>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</si>
  <si>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</si>
  <si>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</si>
  <si>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</si>
  <si>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</si>
  <si>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</si>
  <si>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</si>
  <si>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</si>
  <si>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</si>
  <si>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</si>
  <si>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</si>
  <si>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</si>
  <si>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</si>
  <si>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</si>
  <si>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</si>
  <si>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</si>
  <si>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</si>
  <si>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</si>
  <si>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</si>
  <si>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</si>
  <si>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</si>
  <si>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</si>
  <si>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</si>
  <si>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</si>
  <si>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</si>
  <si>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</si>
  <si>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</si>
  <si>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</si>
  <si>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</si>
  <si>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</si>
  <si>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</si>
  <si>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</si>
  <si>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</si>
  <si>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</si>
  <si>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</si>
  <si>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</si>
  <si>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</si>
  <si>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</si>
  <si>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</si>
  <si>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</si>
  <si>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</si>
  <si>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</si>
  <si>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</si>
  <si>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</si>
  <si>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</si>
  <si>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</si>
  <si>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</si>
  <si>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</si>
  <si>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</si>
  <si>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</si>
  <si>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</si>
  <si>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</si>
  <si>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</si>
  <si>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</si>
  <si>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</si>
  <si>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</si>
  <si>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</si>
  <si>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</si>
  <si>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</si>
  <si>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</si>
  <si>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</si>
  <si>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</si>
  <si>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</si>
  <si>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</si>
  <si>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</si>
  <si>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</si>
  <si>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</si>
  <si>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</si>
  <si>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</si>
  <si>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</si>
  <si>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</si>
  <si>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</si>
  <si>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</si>
  <si>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</si>
  <si>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</si>
  <si>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</si>
  <si>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</si>
  <si>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</si>
  <si>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</si>
  <si>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</si>
  <si>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</si>
  <si>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</si>
  <si>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</si>
  <si>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</si>
  <si>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</si>
  <si>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</si>
  <si>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</si>
  <si>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</si>
  <si>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</si>
  <si>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</si>
  <si>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</si>
  <si>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</si>
  <si>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</si>
  <si>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</si>
  <si>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</si>
  <si>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</si>
  <si>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</si>
  <si>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</si>
  <si>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</si>
  <si>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</si>
  <si>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</si>
  <si>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</si>
  <si>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</si>
  <si>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</si>
  <si>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</si>
  <si>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</si>
  <si>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</si>
  <si>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</si>
  <si>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</si>
  <si>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</si>
  <si>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</si>
  <si>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</si>
  <si>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</si>
  <si>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</si>
  <si>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</si>
  <si>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</si>
  <si>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</si>
  <si>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</si>
  <si>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</si>
  <si>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</si>
  <si>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</si>
  <si>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</si>
  <si>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</si>
  <si>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</si>
  <si>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</si>
  <si>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</si>
  <si>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</si>
  <si>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</si>
  <si>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</si>
  <si>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</si>
  <si>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</si>
  <si>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</si>
  <si>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</si>
  <si>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</si>
  <si>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</si>
  <si>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</si>
  <si>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</si>
  <si>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</si>
  <si>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</si>
  <si>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</si>
  <si>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</si>
  <si>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</si>
  <si>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</si>
  <si>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</si>
  <si>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</si>
  <si>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</si>
  <si>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</si>
  <si>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</si>
  <si>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</si>
  <si>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</si>
  <si>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</si>
  <si>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</si>
  <si>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</si>
  <si>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</si>
  <si>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</si>
  <si>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</si>
  <si>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</si>
  <si>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</si>
  <si>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</si>
  <si>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</si>
  <si>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</si>
  <si>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</si>
  <si>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</si>
  <si>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</si>
  <si>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</si>
  <si>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</si>
  <si>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</si>
  <si>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</si>
  <si>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</si>
  <si>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</si>
  <si>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</si>
  <si>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</si>
  <si>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</si>
  <si>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</si>
  <si>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</si>
  <si>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</si>
  <si>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</si>
  <si>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</si>
  <si>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</si>
  <si>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</si>
  <si>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</si>
  <si>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</si>
  <si>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</si>
  <si>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</si>
  <si>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</si>
  <si>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</si>
  <si>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</si>
  <si>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</si>
  <si>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</si>
  <si>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</si>
  <si>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</si>
  <si>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</si>
  <si>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</si>
  <si>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</si>
  <si>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</si>
  <si>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</si>
  <si>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</si>
  <si>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</si>
  <si>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</si>
  <si>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</si>
  <si>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</si>
  <si>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</si>
  <si>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</si>
  <si>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</si>
  <si>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</si>
  <si>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</si>
  <si>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</si>
  <si>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</si>
  <si>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</si>
  <si>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</si>
  <si>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</si>
  <si>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</si>
  <si>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</si>
  <si>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</si>
  <si>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</si>
  <si>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</si>
  <si>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</si>
  <si>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</si>
  <si>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</si>
  <si>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</si>
  <si>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</si>
  <si>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</si>
  <si>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</si>
  <si>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</si>
  <si>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</si>
  <si>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</si>
  <si>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</si>
  <si>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</si>
  <si>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</si>
  <si>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</si>
  <si>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</si>
  <si>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</si>
  <si>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</si>
  <si>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</si>
  <si>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</si>
  <si>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</si>
  <si>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</si>
  <si>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</si>
  <si>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</si>
  <si>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</si>
  <si>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</si>
  <si>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</si>
  <si>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</si>
  <si>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</si>
  <si>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</si>
  <si>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</si>
  <si>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</si>
  <si>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</si>
  <si>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</si>
  <si>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</si>
  <si>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</si>
  <si>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</si>
  <si>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</si>
  <si>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</si>
  <si>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</si>
  <si>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</si>
  <si>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</si>
  <si>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</si>
  <si>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</si>
  <si>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</si>
  <si>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</si>
  <si>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</si>
  <si>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</si>
  <si>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</si>
  <si>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</si>
  <si>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</si>
  <si>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</si>
  <si>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</si>
  <si>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</si>
  <si>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</si>
  <si>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</si>
  <si>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</si>
  <si>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</si>
  <si>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</si>
  <si>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</si>
  <si>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</si>
  <si>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</si>
  <si>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</si>
  <si>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</si>
  <si>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</si>
  <si>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</si>
  <si>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</si>
  <si>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</si>
  <si>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</si>
  <si>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</si>
  <si>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</si>
  <si>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</si>
  <si>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</si>
  <si>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</si>
  <si>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</si>
  <si>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</si>
  <si>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</si>
  <si>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</si>
  <si>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</si>
  <si>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</si>
  <si>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</si>
  <si>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</si>
  <si>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</si>
  <si>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</si>
  <si>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</si>
  <si>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</si>
  <si>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</si>
  <si>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</si>
  <si>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</si>
  <si>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</si>
  <si>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</si>
  <si>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</si>
  <si>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</si>
  <si>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</si>
  <si>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</si>
  <si>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</si>
  <si>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</si>
  <si>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</si>
  <si>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</si>
  <si>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</si>
  <si>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</si>
  <si>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</si>
  <si>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</si>
  <si>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</si>
  <si>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</si>
  <si>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</si>
  <si>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</si>
  <si>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</si>
  <si>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</si>
  <si>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</si>
  <si>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</si>
  <si>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</si>
  <si>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</si>
  <si>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</si>
  <si>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</si>
  <si>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</si>
  <si>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</si>
  <si>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</si>
  <si>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</si>
  <si>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</si>
  <si>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</si>
  <si>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</si>
  <si>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</si>
  <si>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</si>
  <si>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</si>
  <si>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</si>
  <si>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</si>
  <si>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</si>
  <si>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</si>
  <si>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</si>
  <si>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</si>
  <si>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</si>
  <si>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</si>
  <si>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</si>
  <si>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</si>
  <si>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</si>
  <si>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</si>
  <si>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</si>
  <si>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</si>
  <si>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</si>
  <si>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</si>
  <si>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</si>
  <si>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</si>
  <si>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</si>
  <si>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</si>
  <si>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</si>
  <si>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</si>
  <si>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</si>
  <si>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</si>
  <si>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</si>
  <si>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</si>
  <si>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</si>
  <si>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</si>
  <si>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</si>
  <si>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</si>
  <si>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</si>
  <si>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</si>
  <si>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</si>
  <si>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</si>
  <si>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</si>
  <si>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</si>
  <si>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</si>
  <si>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</si>
  <si>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</si>
  <si>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</si>
  <si>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</si>
  <si>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</si>
  <si>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</si>
  <si>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</si>
  <si>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</si>
  <si>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</si>
  <si>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</si>
  <si>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</si>
  <si>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</si>
  <si>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</si>
  <si>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</si>
  <si>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</si>
  <si>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</si>
  <si>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</si>
  <si>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</si>
  <si>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</si>
  <si>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</si>
  <si>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</si>
  <si>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</si>
  <si>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</si>
  <si>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</si>
  <si>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</si>
  <si>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</si>
  <si>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</si>
  <si>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</si>
  <si>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</si>
  <si>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</si>
  <si>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</si>
  <si>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</si>
  <si>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</si>
  <si>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</si>
  <si>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</si>
  <si>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</si>
  <si>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</si>
  <si>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</si>
  <si>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</si>
  <si>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</si>
  <si>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</si>
  <si>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</si>
  <si>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</si>
  <si>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</si>
  <si>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</si>
  <si>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</si>
  <si>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</si>
  <si>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</si>
  <si>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</si>
  <si>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</si>
  <si>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</si>
  <si>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</si>
  <si>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</si>
  <si>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</si>
  <si>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</si>
  <si>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</si>
  <si>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</si>
  <si>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</si>
  <si>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</si>
  <si>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</si>
  <si>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</si>
  <si>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</si>
  <si>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</si>
  <si>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</si>
  <si>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</si>
  <si>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</si>
  <si>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</si>
  <si>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</si>
  <si>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</si>
  <si>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</si>
  <si>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</si>
  <si>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</si>
  <si>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</si>
  <si>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</si>
  <si>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</si>
  <si>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</si>
  <si>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</si>
  <si>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</si>
  <si>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</si>
  <si>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</si>
  <si>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</si>
  <si>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</si>
  <si>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</si>
  <si>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</si>
  <si>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</si>
  <si>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</si>
  <si>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</si>
  <si>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</si>
  <si>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</si>
  <si>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</si>
  <si>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</si>
  <si>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</si>
  <si>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</si>
  <si>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</si>
  <si>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</si>
  <si>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</si>
  <si>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</si>
  <si>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</si>
  <si>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</si>
  <si>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</si>
  <si>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</si>
  <si>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</si>
  <si>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</si>
  <si>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</si>
  <si>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</si>
  <si>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</si>
  <si>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</si>
  <si>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</si>
  <si>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</si>
  <si>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</si>
  <si>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</si>
  <si>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</si>
  <si>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</si>
  <si>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</si>
  <si>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</si>
  <si>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</si>
  <si>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</si>
  <si>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</si>
  <si>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</si>
  <si>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</si>
  <si>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</si>
  <si>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</si>
  <si>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</si>
  <si>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</si>
  <si>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</si>
  <si>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</si>
  <si>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</si>
  <si>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</si>
  <si>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</si>
  <si>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</si>
  <si>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</si>
  <si>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</si>
  <si>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</si>
  <si>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</si>
  <si>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</si>
  <si>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</si>
  <si>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</si>
  <si>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</si>
  <si>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</si>
  <si>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</si>
  <si>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</si>
  <si>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</si>
  <si>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</si>
  <si>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</si>
  <si>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</si>
  <si>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</si>
  <si>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</si>
  <si>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</si>
  <si>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</si>
  <si>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</si>
  <si>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</si>
  <si>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</si>
  <si>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</si>
  <si>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</si>
  <si>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</si>
  <si>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</si>
  <si>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</si>
  <si>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</si>
  <si>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</si>
  <si>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</si>
  <si>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</si>
  <si>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</si>
  <si>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</si>
  <si>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</si>
  <si>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</si>
  <si>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</si>
  <si>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</si>
  <si>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</si>
  <si>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</si>
  <si>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</si>
  <si>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</si>
  <si>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</si>
  <si>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</si>
  <si>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</si>
  <si>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</si>
  <si>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</si>
  <si>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</si>
  <si>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</si>
  <si>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</si>
  <si>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</si>
  <si>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</si>
  <si>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</si>
  <si>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</si>
  <si>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</si>
  <si>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</si>
  <si>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</si>
  <si>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</si>
  <si>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</si>
  <si>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</si>
  <si>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</si>
  <si>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</si>
  <si>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</si>
  <si>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</si>
  <si>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</si>
  <si>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</si>
  <si>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</si>
  <si>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</si>
  <si>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</si>
  <si>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</si>
  <si>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</si>
  <si>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</si>
  <si>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</si>
  <si>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</si>
  <si>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</si>
  <si>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</si>
  <si>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</si>
  <si>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</si>
  <si>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</si>
  <si>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</si>
  <si>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</si>
  <si>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</si>
  <si>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</si>
  <si>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</si>
  <si>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</si>
  <si>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</si>
  <si>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</si>
  <si>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</si>
  <si>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</si>
  <si>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</si>
  <si>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</si>
  <si>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</si>
  <si>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</si>
  <si>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</si>
  <si>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</si>
  <si>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</si>
  <si>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</si>
  <si>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</si>
  <si>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</si>
  <si>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</si>
  <si>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</si>
  <si>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</si>
  <si>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</si>
  <si>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</si>
  <si>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</si>
  <si>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</si>
  <si>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</si>
  <si>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</si>
  <si>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</si>
  <si>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</si>
  <si>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</si>
  <si>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</si>
  <si>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</si>
  <si>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</si>
  <si>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</si>
  <si>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</si>
  <si>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</si>
  <si>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</si>
  <si>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</si>
  <si>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</si>
  <si>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</si>
  <si>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</si>
  <si>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</si>
  <si>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</si>
  <si>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</si>
  <si>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</si>
  <si>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</si>
  <si>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</si>
  <si>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</si>
  <si>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</si>
  <si>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</si>
  <si>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</si>
  <si>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</si>
  <si>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</si>
  <si>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</si>
  <si>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</si>
  <si>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</si>
  <si>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</si>
  <si>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</si>
  <si>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</si>
  <si>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</si>
  <si>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</si>
  <si>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</si>
  <si>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</si>
  <si>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</si>
  <si>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</si>
  <si>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</si>
  <si>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</si>
  <si>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</si>
  <si>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</si>
  <si>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</si>
  <si>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</si>
  <si>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</si>
  <si>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</si>
  <si>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</si>
  <si>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</si>
  <si>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</si>
  <si>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</si>
  <si>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</si>
  <si>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</si>
  <si>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</si>
  <si>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</si>
  <si>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</si>
  <si>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</si>
  <si>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</si>
  <si>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</si>
  <si>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</si>
  <si>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</si>
  <si>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</si>
  <si>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</si>
  <si>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</si>
  <si>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</si>
  <si>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</si>
  <si>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</si>
  <si>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</si>
  <si>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</si>
  <si>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</si>
  <si>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</si>
  <si>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</si>
  <si>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</si>
  <si>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</si>
  <si>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</si>
  <si>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</si>
  <si>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</si>
  <si>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</si>
  <si>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</si>
  <si>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</si>
  <si>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</si>
  <si>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</si>
  <si>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</si>
  <si>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</si>
  <si>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</si>
  <si>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</si>
  <si>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</si>
  <si>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</si>
  <si>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</si>
  <si>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</si>
  <si>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</si>
  <si>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</si>
  <si>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</si>
  <si>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</si>
  <si>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</si>
  <si>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</si>
  <si>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</si>
  <si>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</si>
  <si>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</si>
  <si>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</si>
  <si>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</si>
  <si>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</si>
  <si>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</si>
  <si>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</si>
  <si>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</si>
  <si>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</si>
  <si>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</si>
  <si>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</si>
  <si>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</si>
  <si>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</si>
  <si>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</si>
  <si>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</si>
  <si>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</si>
  <si>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</si>
  <si>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</si>
  <si>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</si>
  <si>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</si>
  <si>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</si>
  <si>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</si>
  <si>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</si>
  <si>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</si>
  <si>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</si>
  <si>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</si>
  <si>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</si>
  <si>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</si>
  <si>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</si>
  <si>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</si>
  <si>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</si>
  <si>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</si>
  <si>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</si>
  <si>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</si>
  <si>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</si>
  <si>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</si>
  <si>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</si>
  <si>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</si>
  <si>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</si>
  <si>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</si>
  <si>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</si>
  <si>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</si>
  <si>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</si>
  <si>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</si>
  <si>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</si>
  <si>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</si>
  <si>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</si>
  <si>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</si>
  <si>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</si>
  <si>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</si>
  <si>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</si>
  <si>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</si>
  <si>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</si>
  <si>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</si>
  <si>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</si>
  <si>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</si>
  <si>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</si>
  <si>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</si>
  <si>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</si>
  <si>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</si>
  <si>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</si>
  <si>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</si>
  <si>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</si>
  <si>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</si>
  <si>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</si>
  <si>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</si>
  <si>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</si>
  <si>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</si>
  <si>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</si>
  <si>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</si>
  <si>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</si>
  <si>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</si>
  <si>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</si>
  <si>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</si>
  <si>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</si>
  <si>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</si>
  <si>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</si>
  <si>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</si>
  <si>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</si>
  <si>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</si>
  <si>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</si>
  <si>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</si>
  <si>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</si>
  <si>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</si>
  <si>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</si>
  <si>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</si>
  <si>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</si>
  <si>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</si>
  <si>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</si>
  <si>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</si>
  <si>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</si>
  <si>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</si>
  <si>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</si>
  <si>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</si>
  <si>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</si>
  <si>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</si>
  <si>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</si>
  <si>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</si>
  <si>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</si>
  <si>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</si>
  <si>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</si>
  <si>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</si>
  <si>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</si>
  <si>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</si>
  <si>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</si>
  <si>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</si>
  <si>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</si>
  <si>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</si>
  <si>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</si>
  <si>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</si>
  <si>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</si>
  <si>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</si>
  <si>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</si>
  <si>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</si>
  <si>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</si>
  <si>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</si>
  <si>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</si>
  <si>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</si>
  <si>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</si>
  <si>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</si>
  <si>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</si>
  <si>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</si>
  <si>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</si>
  <si>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</si>
  <si>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</si>
  <si>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</si>
  <si>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</si>
  <si>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</si>
  <si>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</si>
  <si>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</si>
  <si>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</si>
  <si>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</si>
  <si>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</si>
  <si>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</si>
  <si>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</si>
  <si>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</si>
  <si>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</si>
  <si>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</si>
  <si>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</si>
  <si>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</si>
  <si>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</si>
  <si>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</si>
  <si>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</si>
  <si>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</si>
  <si>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</si>
  <si>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</si>
  <si>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</si>
  <si>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</si>
  <si>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</si>
  <si>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</si>
  <si>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</si>
  <si>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</si>
  <si>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</si>
  <si>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</si>
  <si>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</si>
  <si>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</si>
  <si>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</si>
  <si>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</si>
  <si>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</si>
  <si>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</si>
  <si>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</si>
  <si>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</si>
  <si>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</si>
  <si>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</si>
  <si>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</si>
  <si>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</si>
  <si>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</si>
  <si>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</si>
  <si>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</si>
  <si>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</si>
  <si>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</si>
  <si>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</si>
  <si>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</si>
  <si>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</si>
  <si>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</si>
  <si>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</si>
  <si>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</si>
  <si>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</si>
  <si>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</si>
  <si>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</si>
  <si>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</si>
  <si>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</si>
  <si>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</si>
  <si>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</si>
  <si>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</si>
  <si>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</si>
  <si>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</si>
  <si>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</si>
  <si>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</si>
  <si>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</si>
  <si>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</si>
  <si>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</si>
  <si>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</si>
  <si>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</si>
  <si>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</si>
  <si>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</si>
  <si>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</si>
  <si>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</si>
  <si>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</si>
  <si>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</si>
  <si>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</si>
  <si>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</si>
  <si>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</si>
  <si>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</si>
  <si>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</si>
  <si>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</si>
  <si>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</si>
  <si>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</si>
  <si>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</si>
  <si>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</si>
  <si>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</si>
  <si>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</si>
  <si>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</si>
  <si>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</si>
  <si>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</si>
  <si>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</si>
  <si>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</si>
  <si>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</si>
  <si>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</si>
  <si>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</si>
  <si>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</si>
  <si>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</si>
  <si>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</si>
  <si>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</si>
  <si>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</si>
  <si>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</si>
  <si>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</si>
  <si>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</si>
  <si>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</si>
  <si>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</si>
  <si>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</si>
  <si>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</si>
  <si>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</si>
  <si>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</si>
  <si>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</si>
  <si>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</si>
  <si>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</si>
  <si>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</si>
  <si>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</si>
  <si>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</si>
  <si>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</si>
  <si>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</si>
  <si>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</si>
  <si>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</si>
  <si>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</si>
  <si>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</si>
  <si>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</si>
  <si>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</si>
  <si>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</si>
  <si>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</si>
  <si>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</si>
  <si>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</si>
  <si>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</si>
  <si>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</si>
  <si>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</si>
  <si>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</si>
  <si>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</si>
  <si>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</si>
  <si>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</si>
  <si>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</si>
  <si>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</si>
  <si>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</si>
  <si>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</si>
  <si>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</si>
  <si>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</si>
  <si>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</si>
  <si>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</si>
  <si>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</si>
  <si>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</si>
  <si>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</si>
  <si>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</si>
  <si>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</si>
  <si>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</si>
  <si>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</si>
  <si>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</si>
  <si>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</si>
  <si>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</si>
  <si>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</si>
  <si>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</si>
  <si>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</si>
  <si>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</si>
  <si>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</si>
  <si>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</si>
  <si>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</si>
  <si>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</si>
  <si>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</si>
  <si>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</si>
  <si>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</si>
  <si>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</si>
  <si>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</si>
  <si>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</si>
  <si>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</si>
  <si>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</si>
  <si>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</si>
  <si>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</si>
  <si>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</si>
  <si>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</si>
  <si>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</si>
  <si>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</si>
  <si>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</si>
  <si>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</si>
  <si>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</si>
  <si>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</si>
  <si>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</si>
  <si>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</si>
  <si>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</si>
  <si>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</si>
  <si>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</si>
  <si>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</si>
  <si>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</si>
  <si>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</si>
  <si>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</si>
  <si>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</si>
  <si>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</si>
  <si>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</si>
  <si>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</si>
  <si>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</si>
  <si>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</si>
  <si>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</si>
  <si>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</si>
  <si>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</si>
  <si>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</si>
  <si>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</si>
  <si>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</si>
  <si>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</si>
  <si>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</si>
  <si>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</si>
  <si>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</si>
  <si>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</si>
  <si>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</si>
  <si>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</si>
  <si>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</si>
  <si>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</si>
  <si>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</si>
  <si>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</si>
  <si>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</si>
  <si>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</si>
  <si>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</si>
  <si>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</si>
  <si>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</si>
  <si>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</si>
  <si>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</si>
  <si>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</si>
  <si>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</si>
  <si>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</si>
  <si>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</si>
  <si>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</si>
  <si>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</si>
  <si>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</si>
  <si>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</si>
  <si>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</si>
  <si>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</si>
  <si>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</si>
  <si>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</si>
  <si>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</si>
  <si>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</si>
  <si>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</si>
  <si>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</si>
  <si>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</si>
  <si>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</si>
  <si>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</si>
  <si>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</si>
  <si>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</si>
  <si>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</si>
  <si>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</si>
  <si>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</si>
  <si>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</si>
  <si>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</si>
  <si>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</si>
  <si>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</si>
  <si>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</si>
  <si>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</si>
  <si>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</si>
  <si>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</si>
  <si>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</si>
  <si>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</si>
  <si>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</si>
  <si>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</si>
  <si>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</si>
  <si>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</si>
  <si>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</si>
  <si>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</si>
  <si>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</si>
  <si>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</si>
  <si>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</si>
  <si>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</si>
  <si>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</si>
  <si>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</si>
  <si>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</si>
  <si>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</si>
  <si>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</si>
  <si>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</si>
  <si>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</si>
  <si>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</si>
  <si>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</si>
  <si>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</si>
  <si>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</si>
  <si>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</si>
  <si>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</si>
  <si>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</si>
  <si>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</si>
  <si>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</si>
  <si>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</si>
  <si>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</si>
  <si>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</si>
  <si>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</si>
  <si>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</si>
  <si>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</si>
  <si>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</si>
  <si>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</si>
  <si>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</si>
  <si>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</si>
  <si>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</si>
  <si>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</si>
  <si>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</si>
  <si>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</si>
  <si>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</si>
  <si>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</si>
  <si>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</si>
  <si>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</si>
  <si>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</si>
  <si>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</si>
  <si>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</si>
  <si>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</si>
  <si>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</si>
  <si>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</si>
  <si>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</si>
  <si>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</si>
  <si>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</si>
  <si>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</si>
  <si>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</si>
  <si>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</si>
  <si>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</si>
  <si>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</si>
  <si>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</si>
  <si>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</si>
  <si>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</si>
  <si>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</si>
  <si>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</si>
  <si>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</si>
  <si>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</si>
  <si>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</si>
  <si>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</si>
  <si>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</si>
  <si>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</si>
  <si>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</si>
  <si>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</si>
  <si>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</si>
  <si>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</si>
  <si>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</si>
  <si>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</si>
  <si>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</si>
  <si>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</si>
  <si>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</si>
  <si>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</si>
  <si>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</si>
  <si>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</si>
  <si>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</si>
  <si>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</si>
  <si>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</si>
  <si>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</si>
  <si>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</si>
  <si>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</si>
  <si>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</si>
  <si>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</si>
  <si>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</si>
  <si>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</si>
  <si>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</si>
  <si>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</si>
  <si>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</si>
  <si>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</si>
  <si>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</si>
  <si>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</si>
  <si>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</si>
  <si>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</si>
  <si>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</si>
  <si>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</si>
  <si>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</si>
  <si>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</si>
  <si>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</si>
  <si>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</si>
  <si>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</si>
  <si>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</si>
  <si>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</si>
  <si>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</si>
  <si>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</si>
  <si>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</si>
  <si>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</si>
  <si>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</si>
  <si>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</si>
  <si>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</si>
  <si>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</si>
  <si>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</si>
  <si>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</si>
  <si>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</si>
  <si>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</si>
  <si>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</si>
  <si>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</si>
  <si>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</si>
  <si>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</si>
  <si>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</si>
  <si>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</si>
  <si>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</si>
  <si>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</si>
  <si>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</si>
  <si>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</si>
  <si>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</si>
  <si>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</si>
  <si>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</si>
  <si>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</si>
  <si>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</si>
  <si>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</si>
  <si>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</si>
  <si>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</si>
  <si>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</si>
  <si>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</si>
  <si>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</si>
  <si>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</si>
  <si>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</si>
  <si>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</si>
  <si>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</si>
  <si>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</si>
  <si>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</si>
  <si>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</si>
  <si>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</si>
  <si>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</si>
  <si>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</si>
  <si>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</si>
  <si>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</si>
  <si>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</si>
  <si>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</si>
  <si>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</si>
  <si>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</si>
  <si>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</si>
  <si>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</si>
  <si>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</si>
  <si>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</si>
  <si>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</si>
  <si>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</si>
  <si>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</si>
  <si>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</si>
  <si>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</si>
  <si>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</si>
  <si>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</si>
  <si>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</si>
  <si>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</si>
  <si>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</si>
  <si>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</si>
  <si>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</si>
  <si>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</si>
  <si>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</si>
  <si>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</si>
  <si>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</si>
  <si>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</si>
  <si>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</si>
  <si>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</si>
  <si>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</si>
  <si>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</si>
  <si>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</si>
  <si>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</si>
  <si>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</si>
  <si>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</si>
  <si>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</si>
  <si>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</si>
  <si>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</si>
  <si>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</si>
  <si>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</si>
  <si>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</si>
  <si>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</si>
  <si>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</si>
  <si>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</si>
  <si>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</si>
  <si>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</si>
  <si>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</si>
  <si>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</si>
  <si>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</si>
  <si>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</si>
  <si>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</si>
  <si>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</si>
  <si>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</si>
  <si>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</si>
  <si>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</si>
  <si>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</si>
  <si>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</si>
  <si>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</si>
  <si>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</si>
  <si>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</si>
  <si>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</si>
  <si>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</si>
  <si>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</si>
  <si>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</si>
  <si>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</si>
  <si>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</si>
  <si>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</si>
  <si>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</si>
  <si>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</si>
  <si>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</si>
  <si>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</si>
  <si>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</si>
  <si>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</si>
  <si>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</si>
  <si>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</si>
  <si>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</si>
  <si>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</si>
  <si>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</si>
  <si>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</si>
  <si>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</si>
  <si>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</si>
  <si>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</si>
  <si>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</si>
  <si>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</si>
  <si>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</si>
  <si>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</si>
  <si>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</si>
  <si>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</si>
  <si>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</si>
  <si>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</si>
  <si>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</si>
  <si>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</si>
  <si>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</si>
  <si>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</si>
  <si>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</si>
  <si>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</si>
  <si>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</si>
  <si>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</si>
  <si>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</si>
  <si>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</si>
  <si>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</si>
  <si>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</si>
  <si>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</si>
  <si>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</si>
  <si>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</si>
  <si>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</si>
  <si>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</si>
  <si>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</si>
  <si>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</si>
  <si>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</si>
  <si>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</si>
  <si>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</si>
  <si>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</si>
  <si>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</si>
  <si>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</si>
  <si>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</si>
  <si>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</si>
  <si>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</si>
  <si>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</si>
  <si>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</si>
  <si>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</si>
  <si>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</si>
  <si>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</si>
  <si>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</si>
  <si>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</si>
  <si>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</si>
  <si>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</si>
  <si>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</si>
  <si>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</si>
  <si>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</si>
  <si>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</si>
  <si>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</si>
  <si>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</si>
  <si>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</si>
  <si>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</si>
  <si>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</si>
  <si>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</si>
  <si>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</si>
  <si>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</si>
  <si>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</si>
  <si>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</si>
  <si>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</si>
  <si>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</si>
  <si>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</si>
  <si>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</si>
  <si>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</si>
  <si>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</si>
  <si>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</si>
  <si>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</si>
  <si>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</si>
  <si>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</si>
  <si>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</si>
  <si>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</si>
  <si>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</si>
  <si>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</si>
  <si>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</si>
  <si>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</si>
  <si>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</si>
  <si>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</si>
  <si>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</si>
  <si>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</si>
  <si>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</si>
  <si>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</si>
  <si>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</si>
  <si>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</si>
  <si>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</si>
  <si>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</si>
  <si>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</si>
  <si>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</si>
  <si>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</si>
  <si>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</si>
  <si>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</si>
  <si>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</si>
  <si>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</si>
  <si>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</si>
  <si>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</si>
  <si>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</si>
  <si>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</si>
  <si>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</si>
  <si>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</si>
  <si>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</si>
  <si>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</si>
  <si>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</si>
  <si>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</si>
  <si>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</si>
  <si>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</si>
  <si>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</si>
  <si>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</si>
  <si>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</si>
  <si>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</si>
  <si>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</si>
  <si>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</si>
  <si>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</si>
  <si>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</si>
  <si>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</si>
  <si>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</si>
  <si>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</si>
  <si>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</si>
  <si>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</si>
  <si>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</si>
  <si>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</si>
  <si>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</si>
  <si>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</si>
  <si>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</si>
  <si>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</si>
  <si>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</si>
  <si>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</si>
  <si>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</si>
  <si>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</si>
  <si>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</si>
  <si>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</si>
  <si>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</si>
  <si>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</si>
  <si>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</si>
  <si>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</si>
  <si>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</si>
  <si>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</si>
  <si>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</si>
  <si>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</si>
  <si>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</si>
  <si>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</si>
  <si>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</si>
  <si>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</si>
  <si>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</si>
  <si>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</si>
  <si>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</si>
  <si>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</si>
  <si>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</si>
  <si>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</si>
  <si>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</si>
  <si>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</si>
  <si>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</si>
  <si>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</si>
  <si>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</si>
  <si>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</si>
  <si>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</si>
  <si>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</si>
  <si>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</si>
  <si>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</si>
  <si>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</si>
  <si>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</si>
  <si>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</si>
  <si>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</si>
  <si>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</si>
  <si>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</si>
  <si>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</si>
  <si>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</si>
  <si>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</si>
  <si>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</si>
  <si>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</si>
  <si>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</si>
  <si>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</si>
  <si>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</si>
  <si>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</si>
  <si>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</si>
  <si>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</si>
  <si>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</si>
  <si>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</si>
  <si>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</si>
  <si>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</si>
  <si>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</si>
  <si>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</si>
  <si>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</si>
  <si>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</si>
  <si>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</si>
  <si>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</si>
  <si>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</si>
  <si>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</si>
  <si>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</si>
  <si>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</si>
  <si>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</si>
  <si>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</si>
  <si>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</si>
  <si>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</si>
  <si>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</si>
  <si>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</si>
  <si>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</si>
  <si>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</si>
  <si>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</si>
  <si>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</si>
  <si>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</si>
  <si>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</si>
  <si>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</si>
  <si>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</si>
  <si>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</si>
  <si>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</si>
  <si>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</si>
  <si>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</si>
  <si>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</si>
  <si>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</si>
  <si>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</si>
  <si>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</si>
  <si>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</si>
  <si>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</si>
  <si>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</si>
  <si>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</si>
  <si>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</si>
  <si>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</si>
  <si>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</si>
  <si>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</si>
  <si>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</si>
  <si>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</si>
  <si>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</si>
  <si>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</si>
  <si>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</si>
  <si>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</si>
  <si>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</si>
  <si>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</si>
  <si>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</si>
  <si>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</si>
  <si>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</si>
  <si>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</si>
  <si>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</si>
  <si>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</si>
  <si>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</si>
  <si>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</si>
  <si>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</si>
  <si>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</si>
  <si>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</si>
  <si>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</si>
  <si>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</si>
  <si>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</si>
  <si>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</si>
  <si>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</si>
  <si>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</si>
  <si>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</si>
  <si>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</si>
  <si>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</si>
  <si>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</si>
  <si>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</si>
  <si>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</si>
  <si>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</si>
  <si>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</si>
  <si>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</si>
  <si>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</si>
  <si>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</si>
  <si>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</si>
  <si>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</si>
  <si>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</si>
  <si>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</si>
  <si>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</si>
  <si>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</si>
  <si>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</si>
  <si>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</si>
  <si>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</si>
  <si>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</si>
  <si>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</si>
  <si>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</si>
  <si>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</si>
  <si>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</si>
  <si>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</si>
  <si>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</si>
  <si>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</si>
  <si>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</si>
  <si>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</si>
  <si>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</si>
  <si>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</si>
  <si>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</si>
  <si>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</si>
  <si>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</si>
  <si>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</si>
  <si>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</si>
  <si>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</si>
  <si>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</si>
  <si>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</si>
  <si>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</si>
  <si>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</si>
  <si>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</si>
  <si>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</si>
  <si>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</si>
  <si>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</si>
  <si>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</si>
  <si>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</si>
  <si>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</si>
  <si>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</si>
  <si>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</si>
  <si>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</si>
  <si>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</si>
  <si>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</si>
  <si>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</si>
  <si>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</si>
  <si>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</si>
  <si>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</si>
  <si>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</si>
  <si>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</si>
  <si>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</si>
  <si>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</si>
  <si>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</si>
  <si>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</si>
  <si>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</si>
  <si>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</si>
  <si>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</si>
  <si>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</si>
  <si>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</si>
  <si>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</si>
  <si>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</si>
  <si>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</si>
  <si>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</si>
  <si>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</si>
  <si>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</si>
  <si>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</si>
  <si>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</si>
  <si>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</si>
  <si>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</si>
  <si>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</si>
  <si>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</si>
  <si>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</si>
  <si>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</si>
  <si>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</si>
  <si>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</si>
  <si>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</si>
  <si>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</si>
  <si>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</si>
  <si>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</si>
  <si>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</si>
  <si>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</si>
  <si>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</si>
  <si>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</si>
  <si>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</si>
  <si>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</si>
  <si>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</si>
  <si>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</si>
  <si>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</si>
  <si>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</si>
  <si>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</si>
  <si>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</si>
  <si>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</si>
  <si>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</si>
  <si>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</si>
  <si>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</si>
  <si>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</si>
  <si>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</si>
  <si>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</si>
  <si>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</si>
  <si>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</si>
  <si>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</si>
  <si>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</si>
  <si>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</si>
  <si>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</si>
  <si>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</si>
  <si>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</si>
  <si>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</si>
  <si>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</si>
  <si>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</si>
  <si>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</si>
  <si>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</si>
  <si>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</si>
  <si>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</si>
  <si>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</si>
  <si>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</si>
  <si>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</si>
  <si>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</si>
  <si>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</si>
  <si>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</si>
  <si>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</si>
  <si>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</si>
  <si>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</si>
  <si>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</si>
  <si>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</si>
  <si>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</si>
  <si>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</si>
  <si>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</si>
  <si>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</si>
  <si>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</si>
  <si>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</si>
  <si>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</si>
  <si>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</si>
  <si>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</si>
  <si>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</si>
  <si>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</si>
  <si>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</si>
  <si>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</si>
  <si>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</si>
  <si>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</si>
  <si>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</si>
  <si>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</si>
  <si>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</si>
  <si>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</si>
  <si>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</si>
  <si>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</si>
  <si>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</si>
  <si>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</si>
  <si>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</si>
  <si>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</si>
  <si>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</si>
  <si>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</si>
  <si>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</si>
  <si>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</si>
  <si>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</si>
  <si>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</si>
  <si>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</si>
  <si>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</si>
  <si>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</si>
  <si>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</si>
  <si>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</si>
  <si>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</si>
  <si>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</si>
  <si>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</si>
  <si>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</si>
  <si>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</si>
  <si>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</si>
  <si>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</si>
  <si>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</si>
  <si>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</si>
  <si>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</si>
  <si>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</si>
  <si>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</si>
  <si>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</si>
  <si>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</si>
  <si>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</si>
  <si>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</si>
  <si>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</si>
  <si>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</si>
  <si>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</si>
  <si>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</si>
  <si>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</si>
  <si>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</si>
  <si>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</si>
  <si>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</si>
  <si>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</si>
  <si>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</si>
  <si>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</si>
  <si>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</si>
  <si>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</si>
  <si>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</si>
  <si>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</si>
  <si>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</si>
  <si>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</si>
  <si>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</si>
  <si>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</si>
  <si>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</si>
  <si>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</si>
  <si>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</si>
  <si>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</si>
  <si>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</si>
  <si>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</si>
  <si>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</si>
  <si>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</si>
  <si>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</si>
  <si>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</si>
  <si>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</si>
  <si>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</si>
  <si>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</si>
  <si>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</si>
  <si>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</si>
  <si>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</si>
  <si>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</si>
  <si>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</si>
  <si>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</si>
  <si>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</si>
  <si>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</si>
  <si>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</si>
  <si>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</si>
  <si>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</si>
  <si>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</si>
  <si>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</si>
  <si>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</si>
  <si>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</si>
  <si>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</si>
  <si>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</si>
  <si>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</si>
  <si>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</si>
  <si>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</si>
  <si>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</si>
  <si>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</si>
  <si>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</si>
  <si>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</si>
  <si>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</si>
  <si>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</si>
  <si>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</si>
  <si>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</si>
  <si>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</si>
  <si>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</si>
  <si>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</si>
  <si>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</si>
  <si>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</si>
  <si>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</si>
  <si>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</si>
  <si>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</si>
  <si>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</si>
  <si>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</si>
  <si>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</si>
  <si>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</si>
  <si>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</si>
  <si>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</si>
  <si>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</si>
  <si>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</si>
  <si>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</si>
  <si>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</si>
  <si>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</si>
  <si>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</si>
  <si>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</si>
  <si>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</si>
  <si>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</si>
  <si>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</si>
  <si>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</si>
  <si>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</si>
  <si>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</si>
  <si>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</si>
  <si>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</si>
  <si>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</si>
  <si>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</si>
  <si>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</si>
  <si>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</si>
  <si>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</si>
  <si>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</si>
  <si>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</si>
  <si>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</si>
  <si>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</si>
  <si>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</si>
  <si>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</si>
  <si>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</si>
  <si>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</si>
  <si>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</si>
  <si>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</si>
  <si>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</si>
  <si>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</si>
  <si>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</si>
  <si>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</si>
  <si>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</si>
  <si>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</si>
  <si>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</si>
  <si>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</si>
  <si>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</si>
  <si>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</si>
  <si>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</si>
  <si>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</si>
  <si>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</si>
  <si>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</si>
  <si>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</si>
  <si>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</si>
  <si>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</si>
  <si>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</si>
  <si>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</si>
  <si>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</si>
  <si>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</si>
  <si>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</si>
  <si>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</si>
  <si>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</si>
  <si>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</si>
  <si>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</si>
  <si>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</si>
  <si>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</si>
  <si>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</si>
  <si>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</si>
  <si>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</si>
  <si>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</si>
  <si>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</si>
  <si>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</si>
  <si>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</si>
  <si>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</si>
  <si>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</si>
  <si>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</si>
  <si>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</si>
  <si>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</si>
  <si>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</si>
  <si>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</si>
  <si>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</si>
  <si>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</si>
  <si>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</si>
  <si>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</si>
  <si>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</si>
  <si>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</si>
  <si>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</si>
  <si>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</si>
  <si>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</si>
  <si>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</si>
  <si>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</si>
  <si>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</si>
  <si>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</si>
  <si>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</si>
  <si>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</si>
  <si>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</si>
  <si>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</si>
  <si>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</si>
  <si>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</si>
  <si>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</si>
  <si>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</si>
  <si>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</si>
  <si>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</si>
  <si>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</si>
  <si>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</si>
  <si>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</si>
  <si>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</si>
  <si>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</si>
  <si>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</si>
  <si>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</si>
  <si>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</si>
  <si>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</si>
  <si>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</si>
  <si>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</si>
  <si>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</si>
  <si>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</si>
  <si>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</si>
  <si>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</si>
  <si>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</si>
  <si>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</si>
  <si>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</si>
  <si>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</si>
  <si>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</si>
  <si>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</si>
  <si>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</si>
  <si>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</si>
  <si>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</si>
  <si>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</si>
  <si>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</si>
  <si>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</si>
  <si>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</si>
  <si>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</si>
  <si>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</si>
  <si>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</si>
  <si>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</si>
  <si>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</si>
  <si>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</si>
  <si>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</si>
  <si>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</si>
  <si>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</si>
  <si>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</si>
  <si>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</si>
  <si>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</si>
  <si>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</si>
  <si>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</si>
  <si>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</si>
  <si>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</si>
  <si>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</si>
  <si>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</si>
  <si>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</si>
  <si>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</si>
  <si>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</si>
  <si>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</si>
  <si>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</si>
  <si>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</si>
  <si>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</si>
  <si>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</si>
  <si>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</si>
  <si>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</si>
  <si>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</si>
  <si>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</si>
  <si>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</si>
  <si>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</si>
  <si>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</si>
  <si>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</si>
  <si>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</si>
  <si>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</si>
  <si>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</si>
  <si>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</si>
  <si>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</si>
  <si>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</si>
  <si>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</si>
  <si>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</si>
  <si>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</si>
  <si>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</si>
  <si>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</si>
  <si>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</si>
  <si>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</si>
  <si>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</si>
  <si>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</si>
  <si>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</si>
  <si>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</si>
  <si>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</si>
  <si>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</si>
  <si>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</si>
  <si>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</si>
  <si>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</si>
  <si>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</si>
  <si>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</si>
  <si>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</si>
  <si>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</si>
  <si>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</si>
  <si>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</si>
  <si>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</si>
  <si>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</si>
  <si>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</si>
  <si>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</si>
  <si>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</si>
  <si>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</si>
  <si>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</si>
  <si>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</si>
  <si>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</si>
  <si>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</si>
  <si>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</si>
  <si>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</si>
  <si>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</si>
  <si>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</si>
  <si>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</si>
  <si>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</si>
  <si>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</si>
  <si>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</si>
  <si>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</si>
  <si>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</si>
  <si>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</si>
  <si>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</si>
  <si>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</si>
  <si>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</si>
  <si>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</si>
  <si>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</si>
  <si>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</si>
  <si>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</si>
  <si>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</si>
  <si>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</si>
  <si>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</si>
  <si>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</si>
  <si>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</si>
  <si>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</si>
  <si>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</si>
  <si>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</si>
  <si>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</si>
  <si>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</si>
  <si>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</si>
  <si>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</si>
  <si>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</si>
  <si>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</si>
  <si>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</si>
  <si>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</si>
  <si>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</si>
  <si>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</si>
  <si>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</si>
  <si>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</si>
  <si>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</si>
  <si>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</si>
  <si>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</si>
  <si>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</si>
  <si>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</si>
  <si>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</si>
  <si>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</si>
  <si>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</si>
  <si>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</si>
  <si>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</si>
  <si>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</si>
  <si>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</si>
  <si>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</si>
  <si>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</si>
  <si>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</si>
  <si>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</si>
  <si>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</si>
  <si>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</si>
  <si>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</si>
  <si>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</si>
  <si>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</si>
  <si>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</si>
  <si>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</si>
  <si>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</si>
  <si>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</si>
  <si>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</si>
  <si>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</si>
  <si>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</si>
  <si>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</si>
  <si>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</si>
  <si>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</si>
  <si>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</si>
  <si>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</si>
  <si>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</si>
  <si>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</si>
  <si>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</si>
  <si>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</si>
  <si>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</si>
  <si>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</si>
  <si>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</si>
  <si>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</si>
  <si>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</si>
  <si>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</si>
  <si>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</si>
  <si>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</si>
  <si>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</si>
  <si>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</si>
  <si>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</si>
  <si>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</si>
  <si>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</si>
  <si>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</si>
  <si>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</si>
  <si>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</si>
  <si>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</si>
  <si>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</si>
  <si>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</si>
  <si>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</si>
  <si>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</si>
  <si>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</si>
  <si>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</si>
  <si>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</si>
  <si>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</si>
  <si>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</si>
  <si>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</si>
  <si>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</si>
  <si>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</si>
  <si>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</si>
  <si>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</si>
  <si>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</si>
  <si>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</si>
  <si>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</si>
  <si>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</si>
  <si>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</si>
  <si>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</si>
  <si>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</si>
  <si>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</si>
  <si>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</si>
  <si>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</si>
  <si>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</si>
  <si>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</si>
  <si>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</si>
  <si>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</si>
  <si>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</si>
  <si>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</si>
  <si>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</si>
  <si>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</si>
  <si>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</si>
  <si>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</si>
  <si>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</si>
  <si>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</si>
  <si>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</si>
  <si>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</si>
  <si>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</si>
  <si>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</si>
  <si>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</si>
  <si>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</si>
  <si>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</si>
  <si>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</si>
  <si>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</si>
  <si>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</si>
  <si>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</si>
  <si>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</si>
  <si>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</si>
  <si>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</si>
  <si>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</si>
  <si>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</si>
  <si>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</si>
  <si>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</si>
  <si>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</si>
  <si>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</si>
  <si>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</si>
  <si>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</si>
  <si>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</si>
  <si>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</si>
  <si>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</si>
  <si>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</si>
  <si>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</si>
  <si>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</si>
  <si>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</si>
  <si>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</si>
  <si>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</si>
  <si>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</si>
  <si>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</si>
  <si>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</si>
  <si>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</si>
  <si>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</si>
  <si>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</si>
  <si>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</si>
  <si>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</si>
  <si>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</si>
  <si>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</si>
  <si>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</si>
  <si>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</si>
  <si>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</si>
  <si>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</si>
  <si>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</si>
  <si>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</si>
  <si>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</si>
  <si>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</si>
  <si>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</si>
  <si>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</si>
  <si>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</si>
  <si>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</si>
  <si>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</si>
  <si>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</si>
  <si>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</si>
  <si>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</si>
  <si>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</si>
  <si>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</si>
  <si>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</si>
  <si>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</si>
  <si>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</si>
  <si>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</si>
  <si>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</si>
  <si>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</si>
  <si>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</si>
  <si>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</si>
  <si>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</si>
  <si>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</si>
  <si>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</si>
  <si>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</si>
  <si>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</si>
  <si>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</si>
  <si>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</si>
  <si>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</si>
  <si>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</si>
  <si>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</si>
  <si>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</si>
  <si>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</si>
  <si>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</si>
  <si>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</si>
  <si>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</si>
  <si>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</si>
  <si>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</si>
  <si>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</si>
  <si>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</si>
  <si>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</si>
  <si>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</si>
  <si>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</si>
  <si>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</si>
  <si>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</si>
  <si>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</si>
  <si>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</si>
  <si>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</si>
  <si>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</si>
  <si>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</si>
  <si>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</si>
  <si>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</si>
  <si>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</si>
  <si>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</si>
  <si>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</si>
  <si>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</si>
  <si>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</si>
  <si>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</si>
  <si>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</si>
  <si>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</si>
  <si>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</si>
  <si>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</si>
  <si>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</si>
  <si>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</si>
  <si>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</si>
  <si>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</si>
  <si>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</si>
  <si>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</si>
  <si>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</si>
  <si>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</si>
  <si>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</si>
  <si>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</si>
  <si>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</si>
  <si>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</si>
  <si>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</si>
  <si>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</si>
  <si>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</si>
  <si>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</si>
  <si>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</si>
  <si>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</si>
  <si>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</si>
  <si>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</si>
  <si>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</si>
  <si>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</si>
  <si>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</si>
  <si>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</si>
  <si>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</si>
  <si>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</si>
  <si>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</si>
  <si>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</si>
  <si>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</si>
  <si>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</si>
  <si>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</si>
  <si>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</si>
  <si>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</si>
  <si>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</si>
  <si>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</si>
  <si>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</si>
  <si>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</si>
  <si>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</si>
  <si>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</si>
  <si>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</si>
  <si>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</si>
  <si>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</si>
  <si>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</si>
  <si>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</si>
  <si>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</si>
  <si>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</si>
  <si>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</si>
  <si>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</si>
  <si>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</si>
  <si>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</si>
  <si>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</si>
  <si>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</si>
  <si>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</si>
  <si>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</si>
  <si>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</si>
  <si>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</si>
  <si>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</si>
  <si>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</si>
  <si>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</si>
  <si>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</si>
  <si>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</si>
  <si>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</si>
  <si>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</si>
  <si>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</si>
  <si>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</si>
  <si>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</si>
  <si>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</si>
  <si>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</si>
  <si>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</si>
  <si>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</si>
  <si>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</si>
  <si>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</si>
  <si>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</si>
  <si>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</si>
  <si>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</si>
  <si>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</si>
  <si>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</si>
  <si>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</si>
  <si>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</si>
  <si>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</si>
  <si>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</si>
  <si>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</si>
  <si>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</si>
  <si>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</si>
  <si>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</si>
  <si>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</si>
  <si>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</si>
  <si>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</si>
  <si>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</si>
  <si>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</si>
  <si>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</si>
  <si>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</si>
  <si>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</si>
  <si>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</si>
  <si>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</si>
  <si>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</si>
  <si>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</si>
  <si>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</si>
  <si>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</si>
  <si>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</si>
  <si>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</si>
  <si>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</si>
  <si>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</si>
  <si>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</si>
  <si>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</si>
  <si>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</si>
  <si>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</si>
  <si>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</si>
  <si>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</si>
  <si>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</si>
  <si>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</si>
  <si>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</si>
  <si>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</si>
  <si>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</si>
  <si>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</si>
  <si>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</si>
  <si>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</si>
  <si>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</si>
  <si>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</si>
  <si>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</si>
  <si>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</si>
  <si>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</si>
  <si>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</si>
  <si>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</si>
  <si>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</si>
  <si>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</si>
  <si>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</si>
  <si>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</si>
  <si>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</si>
  <si>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</si>
  <si>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</si>
  <si>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</si>
  <si>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</si>
  <si>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</si>
  <si>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</si>
  <si>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</si>
  <si>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</si>
  <si>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</si>
  <si>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</si>
  <si>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</si>
  <si>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</si>
  <si>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</si>
  <si>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</si>
  <si>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</si>
  <si>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</si>
  <si>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</si>
  <si>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</si>
  <si>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</si>
  <si>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</si>
  <si>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</si>
  <si>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</si>
  <si>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</si>
  <si>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</si>
  <si>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</si>
  <si>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</si>
  <si>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</si>
  <si>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</si>
  <si>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</si>
  <si>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</si>
  <si>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</si>
  <si>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</si>
  <si>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</si>
  <si>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</si>
  <si>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</si>
  <si>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</si>
  <si>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</si>
  <si>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</si>
  <si>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</si>
  <si>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</si>
  <si>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</si>
  <si>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</si>
  <si>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</si>
  <si>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</si>
  <si>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</si>
  <si>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</si>
  <si>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</si>
  <si>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</si>
  <si>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</si>
  <si>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</si>
  <si>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</si>
  <si>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</si>
  <si>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</si>
  <si>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</si>
  <si>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</si>
  <si>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</si>
  <si>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</si>
  <si>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</si>
  <si>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</si>
  <si>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</si>
  <si>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</si>
  <si>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</si>
  <si>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</si>
  <si>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</si>
  <si>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</si>
  <si>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</si>
  <si>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</si>
  <si>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</si>
  <si>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</si>
  <si>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</si>
  <si>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</si>
  <si>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</si>
  <si>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</si>
  <si>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</si>
  <si>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</si>
  <si>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</si>
  <si>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</si>
  <si>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</si>
  <si>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</si>
  <si>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</si>
  <si>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</si>
  <si>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</si>
  <si>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</si>
  <si>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</si>
  <si>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</si>
  <si>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</si>
  <si>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</si>
  <si>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</si>
  <si>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</si>
  <si>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</si>
  <si>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</si>
  <si>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</si>
  <si>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</si>
  <si>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</si>
  <si>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</si>
  <si>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</si>
  <si>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</si>
  <si>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</si>
  <si>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</si>
  <si>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</si>
  <si>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</si>
  <si>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</si>
  <si>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</si>
  <si>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</si>
  <si>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</si>
  <si>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</si>
  <si>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</si>
  <si>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</si>
  <si>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</si>
  <si>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</si>
  <si>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</si>
  <si>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</si>
  <si>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</si>
  <si>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</si>
  <si>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</si>
  <si>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</si>
  <si>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</si>
  <si>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</si>
  <si>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</si>
  <si>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</si>
  <si>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</si>
  <si>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</si>
  <si>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</si>
  <si>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</si>
  <si>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</si>
  <si>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</si>
  <si>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</si>
  <si>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</si>
  <si>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</si>
  <si>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</si>
  <si>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</si>
  <si>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</si>
  <si>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</si>
  <si>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</si>
  <si>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</si>
  <si>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</si>
  <si>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</si>
  <si>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</si>
  <si>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</si>
  <si>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</si>
  <si>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</si>
  <si>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</si>
  <si>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</si>
  <si>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</si>
  <si>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</si>
  <si>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</si>
  <si>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</si>
  <si>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</si>
  <si>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</si>
  <si>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</si>
  <si>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</si>
  <si>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</si>
  <si>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</si>
  <si>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</si>
  <si>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</si>
  <si>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</si>
  <si>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</si>
  <si>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</si>
  <si>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</si>
  <si>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</si>
  <si>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</si>
  <si>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</si>
  <si>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</si>
  <si>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</si>
  <si>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</si>
  <si>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</si>
  <si>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</si>
  <si>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</si>
  <si>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</si>
  <si>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</si>
  <si>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</si>
  <si>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</si>
  <si>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</si>
  <si>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</si>
  <si>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</si>
  <si>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</si>
  <si>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</si>
  <si>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</si>
  <si>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</si>
  <si>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</si>
  <si>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</si>
  <si>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</si>
  <si>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</si>
  <si>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</si>
  <si>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</si>
  <si>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</si>
  <si>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</si>
  <si>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</si>
  <si>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</si>
  <si>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</si>
  <si>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</si>
  <si>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</si>
  <si>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</si>
  <si>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</si>
  <si>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</si>
  <si>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</si>
  <si>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</si>
  <si>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</si>
  <si>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</si>
  <si>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</si>
  <si>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</si>
  <si>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</si>
  <si>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</si>
  <si>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</si>
  <si>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</si>
  <si>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</si>
  <si>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</si>
  <si>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</si>
  <si>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</si>
  <si>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</si>
  <si>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</si>
  <si>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</si>
  <si>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</si>
  <si>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</si>
  <si>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</si>
  <si>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</si>
  <si>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</si>
  <si>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</si>
  <si>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</si>
  <si>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</si>
  <si>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</si>
  <si>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</si>
  <si>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</si>
  <si>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</si>
  <si>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</si>
  <si>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</si>
  <si>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</si>
  <si>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</si>
  <si>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</si>
  <si>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</si>
  <si>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</si>
  <si>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</si>
  <si>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</si>
  <si>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</si>
  <si>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</si>
  <si>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</si>
  <si>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</si>
  <si>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</si>
  <si>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</si>
  <si>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</si>
  <si>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</si>
  <si>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</si>
  <si>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</si>
  <si>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</si>
  <si>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</si>
  <si>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</si>
  <si>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</si>
  <si>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</si>
  <si>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</si>
  <si>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</si>
  <si>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</si>
  <si>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</si>
  <si>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</si>
  <si>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</si>
  <si>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</si>
  <si>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</si>
  <si>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</si>
  <si>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</si>
  <si>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</si>
  <si>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</si>
  <si>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</si>
  <si>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</si>
  <si>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</si>
  <si>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</si>
  <si>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</si>
  <si>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</si>
  <si>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</si>
  <si>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</si>
  <si>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</si>
  <si>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</si>
  <si>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</si>
  <si>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</si>
  <si>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</si>
  <si>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</si>
  <si>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</si>
  <si>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</si>
  <si>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</si>
  <si>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</si>
  <si>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</si>
  <si>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</si>
  <si>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</si>
  <si>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</si>
  <si>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</si>
  <si>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</si>
  <si>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</si>
  <si>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</si>
  <si>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</si>
  <si>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</si>
  <si>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</si>
  <si>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</si>
  <si>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</si>
  <si>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</si>
  <si>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</si>
  <si>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</si>
  <si>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</si>
  <si>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</si>
  <si>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</si>
  <si>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</si>
  <si>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</si>
  <si>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</si>
  <si>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</si>
  <si>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</si>
  <si>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</si>
  <si>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</si>
  <si>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</si>
  <si>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</si>
  <si>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</si>
  <si>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</si>
  <si>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</si>
  <si>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</si>
  <si>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</si>
  <si>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</si>
  <si>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</si>
  <si>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</si>
  <si>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</si>
  <si>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</si>
  <si>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</si>
  <si>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</si>
  <si>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</si>
  <si>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</si>
  <si>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</si>
  <si>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</si>
  <si>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</si>
  <si>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</si>
  <si>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</si>
  <si>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</si>
  <si>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</si>
  <si>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</si>
  <si>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</si>
  <si>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</si>
  <si>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</si>
  <si>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</si>
  <si>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</si>
  <si>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</si>
  <si>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</si>
  <si>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</si>
  <si>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</si>
  <si>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</si>
  <si>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</si>
  <si>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</si>
  <si>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</si>
  <si>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</si>
  <si>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</si>
  <si>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</si>
  <si>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</si>
  <si>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</si>
  <si>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</si>
  <si>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</si>
  <si>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</si>
  <si>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</si>
  <si>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</si>
  <si>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</si>
  <si>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</si>
  <si>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</si>
  <si>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</si>
  <si>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</si>
  <si>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</si>
  <si>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</si>
  <si>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</si>
  <si>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</si>
  <si>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</si>
  <si>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</si>
  <si>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</si>
  <si>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</si>
  <si>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</si>
  <si>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</si>
  <si>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</si>
  <si>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</si>
  <si>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</si>
  <si>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</si>
  <si>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</si>
  <si>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</si>
  <si>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</si>
  <si>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</si>
  <si>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</si>
  <si>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</si>
  <si>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</si>
  <si>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</si>
  <si>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</si>
  <si>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</si>
  <si>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</si>
  <si>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</si>
  <si>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</si>
  <si>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</si>
  <si>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</si>
  <si>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</si>
  <si>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</si>
  <si>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</si>
  <si>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</si>
  <si>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</si>
  <si>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</si>
  <si>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</si>
  <si>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</si>
  <si>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</si>
  <si>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</si>
  <si>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</si>
  <si>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</si>
  <si>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</si>
  <si>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</si>
  <si>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</si>
  <si>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</si>
  <si>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</si>
  <si>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</si>
  <si>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</si>
  <si>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</si>
  <si>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</si>
  <si>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</si>
  <si>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</si>
  <si>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</si>
  <si>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</si>
  <si>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</si>
  <si>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</si>
  <si>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</si>
  <si>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</si>
  <si>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</si>
  <si>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</si>
  <si>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</si>
  <si>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</si>
  <si>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</si>
  <si>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</si>
  <si>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</si>
  <si>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</si>
  <si>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</si>
  <si>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</si>
  <si>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</si>
  <si>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</si>
  <si>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</si>
  <si>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</si>
  <si>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</si>
  <si>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</si>
  <si>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</si>
  <si>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</si>
  <si>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</si>
  <si>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</si>
  <si>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</si>
  <si>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</si>
  <si>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</si>
  <si>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</si>
  <si>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</si>
  <si>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</si>
  <si>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</si>
  <si>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</si>
  <si>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</si>
  <si>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</si>
  <si>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</si>
  <si>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</si>
  <si>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</si>
  <si>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</si>
  <si>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</si>
  <si>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</si>
  <si>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</si>
  <si>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</si>
  <si>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</si>
  <si>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</si>
  <si>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</si>
  <si>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</si>
  <si>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</si>
  <si>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</si>
  <si>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</si>
  <si>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</si>
  <si>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</si>
  <si>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</si>
  <si>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</si>
  <si>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</si>
  <si>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</si>
  <si>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</si>
  <si>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</si>
  <si>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</si>
  <si>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</si>
  <si>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</si>
  <si>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</si>
  <si>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</si>
  <si>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</si>
  <si>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</si>
  <si>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</si>
  <si>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</si>
  <si>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</si>
  <si>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</si>
  <si>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</si>
  <si>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</si>
  <si>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</si>
  <si>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</si>
  <si>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</si>
  <si>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</si>
  <si>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</si>
  <si>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</si>
  <si>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</si>
  <si>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</si>
  <si>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</si>
  <si>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</si>
  <si>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</si>
  <si>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</si>
  <si>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</si>
  <si>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</si>
  <si>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</si>
  <si>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</si>
  <si>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</si>
  <si>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</si>
  <si>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</si>
  <si>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</si>
  <si>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</si>
  <si>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</si>
  <si>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</si>
  <si>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</si>
  <si>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</si>
  <si>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</si>
  <si>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</si>
  <si>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</si>
  <si>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</si>
  <si>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</si>
  <si>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</si>
  <si>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</si>
  <si>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</si>
  <si>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</si>
  <si>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</si>
  <si>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</si>
  <si>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</si>
  <si>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</si>
  <si>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</si>
  <si>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</si>
  <si>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</si>
  <si>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</si>
  <si>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</si>
  <si>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</si>
  <si>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</si>
  <si>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</si>
  <si>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</si>
  <si>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</si>
  <si>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</si>
  <si>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</si>
  <si>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</si>
  <si>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</si>
  <si>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</si>
  <si>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</si>
  <si>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</si>
  <si>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</si>
  <si>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</si>
  <si>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</si>
  <si>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</si>
  <si>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</si>
  <si>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</si>
  <si>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</si>
  <si>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</si>
  <si>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</si>
  <si>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</si>
  <si>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</si>
  <si>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</si>
  <si>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</si>
  <si>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</si>
  <si>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</si>
  <si>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</si>
  <si>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</si>
  <si>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</si>
  <si>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</si>
  <si>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</si>
  <si>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</si>
  <si>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</si>
  <si>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</si>
  <si>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</si>
  <si>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</si>
  <si>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</si>
  <si>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</si>
  <si>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</si>
  <si>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</si>
  <si>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</si>
  <si>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</si>
  <si>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</si>
  <si>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</si>
  <si>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</si>
  <si>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</si>
  <si>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</si>
  <si>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</si>
  <si>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</si>
  <si>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</si>
  <si>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</si>
  <si>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</si>
  <si>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</si>
  <si>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</si>
  <si>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</si>
  <si>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</si>
  <si>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</si>
  <si>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</si>
  <si>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</si>
  <si>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</si>
  <si>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</si>
  <si>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</si>
  <si>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</si>
  <si>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</si>
  <si>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</si>
  <si>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</si>
  <si>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</si>
  <si>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</si>
  <si>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</si>
  <si>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</si>
  <si>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</si>
  <si>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</si>
  <si>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</si>
  <si>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</si>
  <si>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</si>
  <si>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</si>
  <si>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</si>
  <si>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</si>
  <si>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</si>
  <si>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</si>
  <si>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</si>
  <si>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</si>
  <si>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</si>
  <si>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</si>
  <si>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</si>
  <si>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</si>
  <si>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</si>
  <si>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</si>
  <si>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</si>
  <si>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</si>
  <si>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</si>
  <si>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</si>
  <si>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</si>
  <si>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</si>
  <si>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</si>
  <si>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</si>
  <si>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</si>
  <si>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</si>
  <si>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</si>
  <si>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</si>
  <si>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</si>
  <si>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</si>
  <si>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</si>
  <si>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</si>
  <si>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</si>
  <si>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</si>
  <si>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</si>
  <si>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</si>
  <si>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</si>
  <si>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</si>
  <si>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</si>
  <si>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</si>
  <si>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</si>
  <si>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</si>
  <si>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</si>
  <si>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</si>
  <si>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</si>
  <si>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</si>
  <si>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</si>
  <si>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</si>
  <si>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</si>
  <si>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</si>
  <si>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</si>
  <si>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</si>
  <si>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</si>
  <si>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</si>
  <si>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</si>
  <si>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</si>
  <si>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</si>
  <si>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</si>
  <si>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</si>
  <si>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</si>
  <si>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</si>
  <si>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</si>
  <si>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</si>
  <si>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</si>
  <si>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</si>
  <si>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</si>
  <si>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</si>
  <si>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</si>
  <si>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</si>
  <si>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</si>
  <si>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</si>
  <si>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</si>
  <si>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</si>
  <si>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</si>
  <si>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</si>
  <si>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</si>
  <si>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</si>
  <si>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</si>
  <si>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</si>
  <si>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</si>
  <si>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</si>
  <si>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</si>
  <si>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</si>
  <si>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</si>
  <si>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</si>
  <si>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</si>
  <si>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</si>
  <si>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</si>
  <si>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</si>
  <si>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</si>
  <si>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</si>
  <si>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</si>
  <si>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</si>
  <si>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</si>
  <si>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</si>
  <si>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</si>
  <si>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</si>
  <si>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</si>
  <si>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</si>
  <si>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</si>
  <si>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</si>
  <si>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</si>
  <si>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</si>
  <si>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</si>
  <si>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</si>
  <si>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</si>
  <si>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</si>
  <si>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</si>
  <si>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</si>
  <si>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</si>
  <si>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</si>
  <si>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</si>
  <si>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</si>
  <si>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</si>
  <si>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</si>
  <si>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</si>
  <si>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</si>
  <si>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</si>
  <si>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</si>
  <si>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</si>
  <si>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</si>
  <si>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</si>
  <si>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</si>
  <si>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</si>
  <si>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</si>
  <si>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</si>
  <si>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</si>
  <si>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</si>
  <si>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</si>
  <si>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</si>
  <si>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</si>
  <si>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</si>
  <si>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</si>
  <si>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</si>
  <si>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</si>
  <si>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</si>
  <si>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</si>
  <si>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</si>
  <si>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</si>
  <si>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</si>
  <si>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</si>
  <si>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</si>
  <si>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</si>
  <si>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</si>
  <si>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</si>
  <si>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</si>
  <si>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</si>
  <si>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</si>
  <si>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</si>
  <si>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</si>
  <si>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</si>
  <si>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</si>
  <si>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</si>
  <si>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</si>
  <si>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</si>
  <si>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</si>
  <si>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</si>
  <si>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</si>
  <si>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</si>
  <si>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</si>
  <si>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</si>
  <si>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</si>
  <si>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</si>
  <si>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</si>
  <si>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</si>
  <si>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</si>
  <si>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</si>
  <si>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</si>
  <si>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</si>
  <si>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</si>
  <si>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</si>
  <si>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</si>
  <si>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</si>
  <si>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</si>
  <si>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</si>
  <si>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</si>
  <si>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</si>
  <si>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</si>
  <si>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</si>
  <si>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</si>
  <si>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</si>
  <si>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</si>
  <si>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</si>
  <si>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</si>
  <si>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</si>
  <si>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</si>
  <si>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</si>
  <si>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</si>
  <si>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</si>
  <si>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</si>
  <si>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</si>
  <si>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</si>
  <si>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</si>
  <si>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</si>
  <si>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</si>
  <si>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</si>
  <si>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</si>
  <si>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</si>
  <si>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</si>
  <si>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</si>
  <si>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</si>
  <si>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</si>
  <si>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</si>
  <si>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</si>
  <si>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</si>
  <si>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</si>
  <si>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</si>
  <si>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</si>
  <si>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</si>
  <si>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</si>
  <si>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</si>
  <si>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</si>
  <si>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</si>
  <si>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</si>
  <si>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</si>
  <si>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</si>
  <si>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</si>
  <si>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</si>
  <si>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</si>
  <si>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</si>
  <si>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</si>
  <si>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</si>
  <si>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</si>
  <si>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</si>
  <si>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</si>
  <si>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</si>
  <si>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</si>
  <si>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</si>
  <si>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</si>
  <si>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</si>
  <si>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</si>
  <si>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</si>
  <si>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</si>
  <si>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</si>
  <si>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</si>
  <si>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</si>
  <si>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</si>
  <si>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</si>
  <si>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</si>
  <si>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</si>
  <si>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</si>
  <si>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</si>
  <si>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</si>
  <si>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</si>
  <si>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</si>
  <si>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</si>
  <si>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</si>
  <si>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</si>
  <si>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</si>
  <si>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</si>
  <si>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</si>
  <si>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</si>
  <si>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</si>
  <si>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</si>
  <si>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</si>
  <si>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</si>
  <si>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</si>
  <si>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</si>
  <si>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</si>
  <si>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</si>
  <si>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</si>
  <si>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</si>
  <si>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</si>
  <si>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</si>
  <si>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</si>
  <si>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</si>
  <si>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</si>
  <si>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</si>
  <si>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</si>
  <si>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</si>
  <si>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</si>
  <si>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</si>
  <si>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</si>
  <si>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</si>
  <si>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</si>
  <si>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</si>
  <si>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</si>
  <si>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</si>
  <si>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</si>
  <si>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</si>
  <si>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</si>
  <si>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</si>
  <si>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</si>
  <si>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</si>
  <si>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</si>
  <si>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</si>
  <si>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</si>
  <si>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</si>
  <si>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</si>
  <si>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</si>
  <si>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</si>
  <si>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</si>
  <si>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</si>
  <si>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</si>
  <si>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</si>
  <si>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</si>
  <si>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</si>
  <si>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</si>
  <si>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</si>
  <si>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</si>
  <si>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</si>
  <si>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</si>
  <si>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</si>
  <si>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</si>
  <si>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</si>
  <si>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</si>
  <si>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</si>
  <si>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</si>
  <si>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</si>
  <si>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</si>
  <si>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</si>
  <si>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</si>
  <si>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</si>
  <si>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</si>
  <si>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</si>
  <si>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</si>
  <si>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</si>
  <si>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</si>
  <si>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</si>
  <si>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</si>
  <si>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</si>
  <si>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</si>
  <si>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</si>
  <si>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</si>
  <si>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</si>
  <si>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</si>
  <si>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</si>
  <si>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</si>
  <si>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</si>
  <si>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</si>
  <si>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</si>
  <si>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</si>
  <si>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</si>
  <si>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</si>
  <si>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</si>
  <si>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</si>
  <si>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</si>
  <si>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</si>
  <si>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</si>
  <si>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</si>
  <si>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</si>
  <si>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</si>
  <si>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</si>
  <si>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</si>
  <si>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</si>
  <si>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</si>
  <si>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</si>
  <si>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</si>
  <si>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</si>
  <si>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</si>
  <si>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</si>
  <si>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</si>
  <si>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</si>
  <si>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</si>
  <si>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</si>
  <si>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</si>
  <si>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</si>
  <si>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</si>
  <si>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</si>
  <si>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</si>
  <si>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</si>
  <si>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</si>
  <si>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</si>
  <si>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</si>
  <si>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</si>
  <si>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</si>
  <si>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</si>
  <si>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</si>
  <si>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</si>
  <si>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</si>
  <si>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</si>
  <si>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</si>
  <si>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</si>
  <si>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</si>
  <si>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</si>
  <si>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</si>
  <si>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</si>
  <si>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</si>
  <si>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</si>
  <si>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</si>
  <si>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</si>
  <si>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</si>
  <si>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</si>
  <si>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</si>
  <si>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</si>
  <si>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</si>
  <si>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</si>
  <si>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</si>
  <si>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</si>
  <si>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</si>
  <si>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</si>
  <si>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</si>
  <si>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</si>
  <si>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</si>
  <si>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</si>
  <si>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</si>
  <si>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</si>
  <si>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</si>
  <si>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</si>
  <si>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</si>
  <si>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</si>
  <si>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</si>
  <si>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</si>
  <si>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</si>
  <si>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</si>
  <si>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</si>
  <si>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</si>
  <si>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</si>
  <si>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</si>
  <si>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</si>
  <si>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</si>
  <si>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</si>
  <si>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</si>
  <si>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</si>
  <si>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</si>
  <si>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</si>
  <si>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</si>
  <si>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</si>
  <si>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</si>
  <si>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</si>
  <si>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</si>
  <si>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</si>
  <si>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</si>
  <si>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</si>
  <si>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</si>
  <si>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</si>
  <si>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</si>
  <si>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</si>
  <si>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</si>
  <si>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</si>
  <si>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</si>
  <si>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</si>
  <si>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</si>
  <si>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</si>
  <si>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</si>
  <si>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</si>
  <si>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</si>
  <si>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</si>
  <si>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</si>
  <si>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</si>
  <si>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</si>
  <si>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</si>
  <si>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</si>
  <si>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</si>
  <si>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</si>
  <si>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</si>
  <si>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</si>
  <si>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</si>
  <si>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</si>
  <si>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</si>
  <si>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</si>
  <si>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</si>
  <si>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</si>
  <si>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</si>
  <si>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</si>
  <si>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</si>
  <si>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</si>
  <si>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</si>
  <si>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</si>
  <si>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</si>
  <si>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</si>
  <si>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</si>
  <si>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</si>
  <si>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</si>
  <si>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</si>
  <si>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</si>
  <si>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</si>
  <si>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</si>
  <si>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</si>
  <si>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</si>
  <si>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</si>
  <si>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</si>
  <si>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</si>
  <si>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</si>
  <si>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</si>
  <si>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</si>
  <si>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</si>
  <si>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</si>
  <si>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</si>
  <si>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</si>
  <si>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</si>
  <si>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</si>
  <si>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</si>
  <si>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</si>
  <si>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</si>
  <si>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</si>
  <si>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</si>
  <si>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</si>
  <si>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</si>
  <si>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</si>
  <si>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</si>
  <si>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</si>
  <si>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</si>
  <si>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</si>
  <si>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</si>
  <si>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</si>
  <si>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</si>
  <si>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</si>
  <si>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</si>
  <si>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</si>
  <si>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</si>
  <si>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</si>
  <si>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</si>
  <si>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</si>
  <si>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</si>
  <si>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</si>
  <si>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</si>
  <si>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</si>
  <si>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</si>
  <si>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</si>
  <si>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</si>
  <si>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</si>
  <si>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</si>
  <si>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</si>
  <si>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</si>
  <si>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</si>
  <si>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</si>
  <si>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</si>
  <si>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</si>
  <si>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</si>
  <si>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</si>
  <si>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</si>
  <si>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</si>
  <si>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</si>
  <si>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</si>
  <si>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</si>
  <si>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</si>
  <si>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</si>
  <si>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</si>
  <si>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</si>
  <si>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</si>
  <si>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</si>
  <si>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</si>
  <si>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</si>
  <si>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</si>
  <si>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</si>
  <si>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</si>
  <si>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</si>
  <si>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</si>
  <si>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</si>
  <si>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</si>
  <si>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</si>
  <si>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</si>
  <si>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</si>
  <si>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</si>
  <si>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</si>
  <si>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</si>
  <si>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</si>
  <si>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</si>
  <si>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</si>
  <si>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</si>
  <si>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</si>
  <si>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</si>
  <si>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</si>
  <si>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</si>
  <si>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</si>
  <si>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</si>
  <si>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</si>
  <si>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</si>
  <si>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</si>
  <si>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</si>
  <si>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</si>
  <si>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</si>
  <si>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</si>
  <si>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</si>
  <si>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</si>
  <si>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</si>
  <si>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</si>
  <si>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</si>
  <si>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</si>
  <si>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</si>
  <si>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</si>
  <si>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</si>
  <si>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</si>
  <si>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</si>
  <si>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</si>
  <si>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</si>
  <si>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</si>
  <si>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</si>
  <si>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</si>
  <si>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</si>
  <si>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</si>
  <si>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</si>
  <si>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</si>
  <si>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</si>
  <si>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</si>
  <si>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</si>
  <si>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</si>
  <si>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</si>
  <si>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</si>
  <si>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</si>
  <si>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</si>
  <si>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</si>
  <si>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</si>
  <si>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</si>
  <si>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</si>
  <si>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</si>
  <si>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</si>
  <si>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</si>
  <si>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</si>
  <si>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</si>
  <si>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</si>
  <si>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</si>
  <si>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</si>
  <si>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</si>
  <si>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</si>
  <si>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</si>
  <si>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</si>
  <si>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</si>
  <si>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</si>
  <si>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</si>
  <si>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</si>
  <si>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</si>
  <si>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</si>
  <si>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</si>
  <si>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</si>
  <si>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</si>
  <si>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</si>
  <si>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</si>
  <si>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</si>
  <si>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</si>
  <si>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</si>
  <si>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</si>
  <si>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</si>
  <si>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</si>
  <si>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</si>
  <si>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</si>
  <si>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</si>
  <si>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</si>
  <si>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</si>
  <si>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</si>
  <si>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</si>
  <si>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</si>
  <si>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</si>
  <si>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</si>
  <si>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</si>
  <si>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</si>
  <si>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</si>
  <si>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</si>
  <si>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</si>
  <si>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</si>
  <si>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</si>
  <si>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</si>
  <si>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</si>
  <si>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</si>
  <si>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</si>
  <si>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</si>
  <si>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</si>
  <si>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</si>
  <si>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</si>
  <si>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</si>
  <si>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</si>
  <si>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</si>
  <si>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</si>
  <si>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</si>
  <si>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</si>
  <si>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</si>
  <si>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</si>
  <si>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</si>
  <si>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</si>
  <si>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</si>
  <si>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</si>
  <si>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</si>
  <si>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</si>
  <si>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</si>
  <si>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</si>
  <si>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</si>
  <si>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</si>
  <si>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</si>
  <si>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</si>
  <si>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</si>
  <si>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</si>
  <si>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</si>
  <si>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</si>
  <si>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</si>
  <si>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</si>
  <si>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</si>
  <si>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</si>
  <si>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</si>
  <si>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</si>
  <si>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</si>
  <si>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</si>
  <si>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</si>
  <si>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</si>
  <si>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</si>
  <si>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</si>
  <si>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</si>
  <si>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</si>
  <si>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</si>
  <si>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</si>
  <si>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</si>
  <si>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</si>
  <si>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</si>
  <si>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</si>
  <si>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</si>
  <si>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</si>
  <si>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</si>
  <si>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</si>
  <si>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</si>
  <si>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</si>
  <si>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</si>
  <si>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</si>
  <si>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</si>
  <si>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</si>
  <si>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</si>
  <si>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</si>
  <si>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</si>
  <si>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</si>
  <si>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</si>
  <si>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</si>
  <si>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</si>
  <si>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</si>
  <si>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</si>
  <si>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</si>
  <si>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</si>
  <si>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</si>
  <si>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</si>
  <si>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</si>
  <si>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</si>
  <si>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</si>
  <si>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</si>
  <si>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</si>
  <si>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</si>
  <si>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</si>
  <si>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</si>
  <si>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</si>
  <si>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</si>
  <si>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</si>
  <si>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</si>
  <si>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</si>
  <si>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</si>
  <si>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</si>
  <si>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</si>
  <si>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</si>
  <si>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</si>
  <si>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</si>
  <si>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</si>
  <si>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</si>
  <si>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</si>
  <si>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</si>
  <si>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</si>
  <si>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</si>
  <si>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</si>
  <si>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</si>
  <si>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</si>
  <si>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</si>
  <si>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</si>
  <si>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</si>
  <si>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</si>
  <si>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</si>
  <si>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</si>
  <si>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</si>
  <si>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</si>
  <si>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</si>
  <si>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</si>
  <si>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</si>
  <si>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</si>
  <si>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</si>
  <si>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</si>
  <si>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</si>
  <si>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</si>
  <si>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</si>
  <si>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</si>
  <si>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</si>
  <si>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</si>
  <si>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</si>
  <si>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</si>
  <si>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</si>
  <si>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</si>
  <si>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</si>
  <si>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</si>
  <si>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</si>
  <si>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</si>
  <si>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</si>
  <si>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</si>
  <si>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</si>
  <si>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</si>
  <si>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</si>
  <si>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</si>
  <si>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</si>
  <si>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</si>
  <si>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</si>
  <si>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</si>
  <si>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</si>
  <si>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</si>
  <si>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</si>
  <si>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</si>
  <si>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</si>
  <si>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</si>
  <si>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</si>
  <si>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</si>
  <si>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</si>
  <si>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</si>
  <si>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</si>
  <si>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</si>
  <si>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</si>
  <si>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</si>
  <si>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</si>
  <si>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</si>
  <si>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</si>
  <si>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</si>
  <si>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</si>
  <si>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</si>
  <si>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</si>
  <si>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</si>
  <si>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</si>
  <si>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</si>
  <si>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</si>
  <si>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</si>
  <si>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</si>
  <si>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</si>
  <si>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</si>
  <si>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</si>
  <si>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</si>
  <si>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</si>
  <si>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</si>
  <si>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</si>
  <si>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</si>
  <si>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</si>
  <si>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</si>
  <si>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</si>
  <si>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</si>
  <si>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</si>
  <si>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</si>
  <si>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</si>
  <si>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</si>
  <si>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</si>
  <si>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</si>
  <si>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</si>
  <si>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</si>
  <si>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</si>
  <si>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</si>
  <si>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</si>
  <si>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</si>
  <si>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</si>
  <si>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</si>
  <si>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</si>
  <si>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</si>
  <si>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</si>
  <si>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</si>
  <si>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</si>
  <si>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</si>
  <si>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</si>
  <si>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</si>
  <si>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</si>
  <si>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</si>
  <si>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</si>
  <si>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</si>
  <si>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</si>
  <si>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</si>
  <si>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</si>
  <si>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</si>
  <si>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</si>
  <si>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</si>
  <si>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</si>
  <si>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</si>
  <si>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</si>
  <si>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</si>
  <si>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</si>
  <si>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</si>
  <si>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</si>
  <si>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</si>
  <si>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</si>
  <si>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</si>
  <si>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</si>
  <si>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</si>
  <si>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</si>
  <si>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</si>
  <si>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</si>
  <si>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</si>
  <si>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</si>
  <si>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</si>
  <si>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</si>
  <si>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</si>
  <si>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</si>
  <si>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</si>
  <si>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</si>
  <si>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</si>
  <si>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</si>
  <si>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</si>
  <si>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</si>
  <si>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</si>
  <si>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</si>
  <si>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</si>
  <si>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</si>
  <si>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</si>
  <si>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</si>
  <si>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</si>
  <si>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</si>
  <si>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</si>
  <si>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</si>
  <si>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</si>
  <si>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</si>
  <si>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</si>
  <si>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</si>
  <si>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</si>
  <si>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</si>
  <si>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</si>
  <si>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</si>
  <si>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</si>
  <si>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</si>
  <si>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</si>
  <si>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</si>
  <si>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</si>
  <si>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</si>
  <si>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</si>
  <si>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</si>
  <si>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</si>
  <si>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</si>
  <si>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</si>
  <si>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</si>
  <si>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</si>
  <si>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</si>
  <si>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</si>
  <si>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</si>
  <si>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</si>
  <si>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</si>
  <si>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</si>
  <si>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</si>
  <si>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</si>
  <si>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</si>
  <si>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</si>
  <si>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</si>
  <si>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</si>
  <si>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</si>
  <si>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</si>
  <si>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</si>
  <si>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</si>
  <si>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</si>
  <si>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</si>
  <si>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</si>
  <si>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</si>
  <si>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</si>
  <si>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</si>
  <si>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</si>
  <si>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</si>
  <si>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</si>
  <si>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</si>
  <si>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</si>
  <si>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</si>
  <si>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</si>
  <si>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</si>
  <si>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</si>
  <si>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</si>
  <si>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</si>
  <si>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</si>
  <si>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</si>
  <si>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</si>
  <si>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</si>
  <si>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</si>
  <si>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</si>
  <si>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</si>
  <si>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</si>
  <si>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</si>
  <si>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</si>
  <si>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</si>
  <si>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</si>
  <si>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</si>
  <si>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</si>
  <si>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</si>
  <si>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</si>
  <si>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</si>
  <si>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</si>
  <si>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</si>
  <si>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</si>
  <si>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</si>
  <si>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</si>
  <si>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</si>
  <si>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</si>
  <si>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</si>
  <si>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</si>
  <si>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</si>
  <si>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</si>
  <si>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</si>
  <si>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</si>
  <si>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</si>
  <si>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</si>
  <si>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</si>
  <si>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</si>
  <si>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</si>
  <si>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</si>
  <si>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</si>
  <si>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</si>
  <si>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</si>
  <si>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</si>
  <si>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</si>
  <si>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</si>
  <si>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</si>
  <si>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</si>
  <si>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</si>
  <si>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</si>
  <si>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</si>
  <si>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</si>
  <si>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</si>
  <si>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</si>
  <si>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</si>
  <si>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</si>
  <si>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</si>
  <si>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</si>
  <si>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</si>
  <si>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</si>
  <si>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</si>
  <si>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</si>
  <si>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</si>
  <si>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</si>
  <si>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</si>
  <si>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</si>
  <si>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</si>
  <si>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</si>
  <si>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</si>
  <si>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</si>
  <si>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</si>
  <si>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</si>
  <si>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</si>
  <si>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</si>
  <si>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</si>
  <si>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</si>
  <si>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</si>
  <si>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</si>
  <si>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</si>
  <si>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</si>
  <si>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</si>
  <si>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</si>
  <si>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</si>
  <si>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</si>
  <si>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</si>
  <si>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</si>
  <si>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</si>
  <si>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</si>
  <si>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</si>
  <si>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</si>
  <si>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</si>
  <si>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</si>
  <si>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</si>
  <si>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</si>
  <si>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</si>
  <si>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</si>
  <si>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</si>
  <si>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</si>
  <si>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</si>
  <si>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</si>
  <si>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</si>
  <si>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</si>
  <si>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</si>
  <si>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</si>
  <si>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</si>
  <si>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</si>
  <si>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</si>
  <si>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</si>
  <si>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</si>
  <si>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</si>
  <si>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</si>
  <si>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</si>
  <si>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</si>
  <si>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</si>
  <si>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</si>
  <si>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</si>
  <si>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</si>
  <si>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</si>
  <si>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</si>
  <si>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</si>
  <si>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</si>
  <si>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</si>
  <si>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</si>
  <si>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</si>
  <si>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</si>
  <si>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</si>
  <si>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</si>
  <si>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</si>
  <si>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</si>
  <si>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</si>
  <si>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</si>
  <si>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</si>
  <si>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</si>
  <si>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</si>
  <si>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</si>
  <si>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</si>
  <si>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</si>
  <si>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</si>
  <si>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</si>
  <si>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</si>
  <si>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</si>
  <si>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</si>
  <si>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</si>
  <si>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</si>
  <si>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</si>
  <si>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</si>
  <si>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</si>
  <si>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</si>
  <si>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</si>
  <si>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</si>
  <si>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</si>
  <si>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</si>
  <si>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</si>
  <si>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</si>
  <si>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</si>
  <si>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</si>
  <si>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</si>
  <si>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</si>
  <si>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</si>
  <si>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</si>
  <si>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</si>
  <si>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</si>
  <si>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</si>
  <si>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</si>
  <si>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</si>
  <si>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</si>
  <si>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</si>
  <si>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</si>
  <si>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</si>
  <si>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</si>
  <si>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</si>
  <si>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</si>
  <si>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</si>
  <si>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</si>
  <si>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</si>
  <si>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</si>
  <si>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</si>
  <si>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</si>
  <si>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</si>
  <si>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</si>
  <si>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</si>
  <si>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</si>
  <si>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</si>
  <si>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</si>
  <si>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</si>
  <si>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</si>
  <si>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</si>
  <si>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</si>
  <si>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</si>
  <si>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</si>
  <si>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</si>
  <si>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</si>
  <si>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</si>
  <si>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</si>
  <si>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</si>
  <si>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</si>
  <si>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</si>
  <si>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</si>
  <si>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</si>
  <si>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</si>
  <si>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</si>
  <si>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</si>
  <si>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</si>
  <si>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</si>
  <si>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</si>
  <si>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</si>
  <si>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</si>
  <si>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</si>
  <si>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</si>
  <si>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</si>
  <si>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</si>
  <si>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</si>
  <si>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</si>
  <si>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</si>
  <si>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</si>
  <si>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</si>
  <si>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</si>
  <si>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</si>
  <si>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</si>
  <si>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</si>
  <si>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</si>
  <si>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</si>
  <si>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</si>
  <si>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</si>
  <si>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</si>
  <si>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</si>
  <si>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</si>
  <si>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</si>
  <si>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</si>
  <si>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</si>
  <si>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</si>
  <si>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</si>
  <si>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</si>
  <si>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</si>
  <si>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</si>
  <si>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</si>
  <si>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</si>
  <si>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</si>
  <si>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</si>
  <si>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</si>
  <si>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</si>
  <si>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</si>
  <si>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</si>
  <si>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</si>
  <si>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</si>
  <si>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</si>
  <si>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</si>
  <si>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</si>
  <si>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</si>
  <si>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</si>
  <si>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</si>
  <si>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</si>
  <si>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</si>
  <si>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</si>
  <si>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</si>
  <si>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</si>
  <si>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</si>
  <si>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</si>
  <si>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</si>
  <si>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</si>
  <si>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</si>
  <si>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</si>
  <si>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</si>
  <si>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</si>
  <si>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</si>
  <si>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</si>
  <si>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</si>
  <si>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</si>
  <si>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</si>
  <si>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</si>
  <si>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</si>
  <si>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</si>
  <si>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</si>
  <si>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</si>
  <si>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</si>
  <si>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</si>
  <si>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</si>
  <si>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</si>
  <si>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</si>
  <si>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</si>
  <si>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</si>
  <si>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</si>
  <si>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</si>
  <si>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</si>
  <si>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</si>
  <si>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</si>
  <si>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</si>
  <si>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</si>
  <si>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</si>
  <si>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</si>
  <si>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</si>
  <si>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</si>
  <si>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</si>
  <si>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</si>
  <si>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</si>
  <si>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</si>
  <si>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</si>
  <si>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</si>
  <si>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</si>
  <si>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</si>
  <si>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</si>
  <si>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</si>
  <si>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</si>
  <si>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</si>
  <si>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</si>
  <si>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</si>
  <si>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</si>
  <si>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</si>
  <si>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</si>
  <si>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</si>
  <si>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</si>
  <si>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</si>
  <si>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</si>
  <si>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</si>
  <si>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</si>
  <si>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</si>
  <si>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</si>
  <si>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</si>
  <si>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</si>
  <si>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</si>
  <si>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</si>
  <si>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</si>
  <si>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</si>
  <si>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</si>
  <si>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</si>
  <si>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</si>
  <si>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</si>
  <si>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</si>
  <si>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</si>
  <si>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</si>
  <si>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</si>
  <si>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</si>
  <si>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</si>
  <si>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</si>
  <si>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</si>
  <si>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</si>
  <si>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</si>
  <si>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</si>
  <si>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</si>
  <si>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</si>
  <si>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</si>
  <si>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</si>
  <si>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</si>
  <si>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</si>
  <si>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</si>
  <si>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</si>
  <si>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</si>
  <si>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</si>
  <si>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</si>
  <si>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</si>
  <si>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</si>
  <si>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</si>
  <si>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</si>
  <si>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</si>
  <si>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</si>
  <si>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</si>
  <si>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</si>
  <si>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</si>
  <si>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</si>
  <si>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</si>
  <si>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</si>
  <si>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</si>
  <si>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</si>
  <si>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</si>
  <si>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</si>
  <si>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</si>
  <si>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</si>
  <si>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</si>
  <si>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</si>
  <si>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</si>
  <si>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</si>
  <si>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</si>
  <si>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</si>
  <si>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</si>
  <si>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</si>
  <si>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</si>
  <si>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</si>
  <si>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</si>
  <si>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</si>
  <si>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</si>
  <si>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</si>
  <si>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</si>
  <si>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</si>
  <si>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</si>
  <si>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</si>
  <si>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</si>
  <si>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</si>
  <si>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</si>
  <si>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</si>
  <si>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</si>
  <si>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</si>
  <si>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</si>
  <si>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</si>
  <si>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</si>
  <si>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</si>
  <si>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</si>
  <si>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</si>
  <si>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</si>
  <si>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</si>
  <si>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</si>
  <si>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</si>
  <si>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</si>
  <si>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</si>
  <si>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</si>
  <si>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</si>
  <si>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</si>
  <si>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</si>
  <si>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</si>
  <si>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</si>
  <si>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</si>
  <si>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</si>
  <si>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</si>
  <si>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</si>
  <si>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</si>
  <si>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</si>
  <si>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</si>
  <si>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</si>
  <si>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</si>
  <si>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</si>
  <si>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</si>
  <si>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</si>
  <si>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</si>
  <si>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</si>
  <si>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</si>
  <si>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</si>
  <si>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</si>
  <si>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</si>
  <si>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</si>
  <si>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</si>
  <si>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</si>
  <si>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</si>
  <si>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</si>
  <si>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</si>
  <si>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</si>
  <si>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</si>
  <si>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</si>
  <si>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</si>
  <si>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</si>
  <si>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</si>
  <si>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</si>
  <si>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</si>
  <si>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</si>
  <si>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</si>
  <si>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</si>
  <si>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</si>
  <si>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</si>
  <si>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</si>
  <si>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</si>
  <si>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</si>
  <si>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</si>
  <si>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</si>
  <si>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</si>
  <si>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</si>
  <si>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</si>
  <si>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</si>
  <si>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</si>
  <si>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</si>
  <si>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</si>
  <si>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</si>
  <si>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</si>
  <si>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</si>
  <si>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</si>
  <si>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</si>
  <si>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</si>
  <si>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</si>
  <si>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</si>
  <si>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</si>
  <si>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</si>
  <si>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</si>
  <si>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</si>
  <si>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</si>
  <si>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</si>
  <si>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</si>
  <si>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</si>
  <si>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</si>
  <si>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</si>
  <si>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</si>
  <si>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</si>
  <si>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</si>
  <si>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</si>
  <si>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</si>
  <si>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</si>
  <si>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</si>
  <si>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</si>
  <si>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</si>
  <si>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</si>
  <si>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</si>
  <si>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</si>
  <si>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</si>
  <si>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</si>
  <si>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</si>
  <si>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</si>
  <si>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</si>
  <si>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</si>
  <si>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</si>
  <si>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</si>
  <si>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</si>
  <si>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</si>
  <si>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</si>
  <si>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</si>
  <si>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</si>
  <si>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</si>
  <si>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</si>
  <si>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</si>
  <si>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</si>
  <si>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</si>
  <si>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</si>
  <si>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</si>
  <si>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</si>
  <si>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</si>
  <si>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</si>
  <si>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</si>
  <si>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</si>
  <si>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</si>
  <si>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</si>
  <si>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</si>
  <si>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</si>
  <si>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</si>
  <si>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</si>
  <si>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</si>
  <si>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</si>
  <si>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</si>
  <si>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</si>
  <si>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</si>
  <si>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</si>
  <si>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</si>
  <si>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</si>
  <si>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</si>
  <si>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</si>
  <si>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</si>
  <si>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</si>
  <si>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</si>
  <si>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</si>
  <si>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</si>
  <si>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</si>
  <si>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</si>
  <si>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</si>
  <si>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</si>
  <si>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</si>
  <si>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</si>
  <si>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</si>
  <si>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</si>
  <si>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</si>
  <si>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</si>
  <si>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</si>
  <si>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</si>
  <si>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</si>
  <si>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</si>
  <si>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</si>
  <si>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</si>
  <si>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</si>
  <si>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</si>
  <si>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</si>
  <si>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</si>
  <si>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</si>
  <si>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</si>
  <si>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</si>
  <si>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</si>
  <si>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</si>
  <si>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</si>
  <si>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</si>
  <si>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</si>
  <si>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</si>
  <si>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</si>
  <si>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</si>
  <si>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</si>
  <si>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</si>
  <si>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</si>
  <si>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</si>
  <si>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</si>
  <si>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</si>
  <si>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</si>
  <si>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</si>
  <si>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</si>
  <si>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</si>
  <si>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</si>
  <si>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</si>
  <si>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</si>
  <si>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</si>
  <si>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</si>
  <si>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</si>
  <si>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</si>
  <si>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</si>
  <si>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</si>
  <si>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</si>
  <si>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</si>
  <si>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</si>
  <si>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</si>
  <si>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</si>
  <si>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</si>
  <si>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</si>
  <si>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</si>
  <si>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</si>
  <si>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</si>
  <si>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</si>
  <si>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</si>
  <si>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</si>
  <si>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</si>
  <si>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</si>
  <si>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</si>
  <si>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</si>
  <si>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</si>
  <si>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</si>
  <si>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</si>
  <si>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</si>
  <si>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</si>
  <si>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</si>
  <si>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</si>
  <si>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</si>
  <si>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</si>
  <si>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</si>
  <si>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</si>
  <si>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</si>
  <si>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</si>
  <si>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</si>
  <si>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</si>
  <si>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</si>
  <si>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</si>
  <si>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</si>
  <si>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</si>
  <si>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</si>
  <si>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</si>
  <si>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</si>
  <si>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</si>
  <si>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</si>
  <si>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</si>
  <si>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</si>
  <si>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</si>
  <si>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</si>
  <si>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</si>
  <si>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</si>
  <si>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</si>
  <si>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</si>
  <si>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</si>
  <si>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</si>
  <si>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</si>
  <si>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</si>
  <si>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</si>
  <si>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</si>
  <si>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</si>
  <si>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</si>
  <si>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</si>
  <si>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</si>
  <si>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</si>
  <si>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</si>
  <si>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</si>
  <si>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</si>
  <si>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</si>
  <si>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</si>
  <si>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</si>
  <si>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</si>
  <si>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</si>
  <si>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</si>
  <si>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</si>
  <si>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</si>
  <si>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</si>
  <si>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</si>
  <si>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</si>
  <si>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</si>
  <si>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</si>
  <si>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</si>
  <si>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</si>
  <si>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</si>
  <si>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</si>
  <si>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</si>
  <si>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</si>
  <si>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</si>
  <si>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</si>
  <si>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</si>
  <si>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</si>
  <si>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</si>
  <si>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</si>
  <si>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</si>
  <si>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</si>
  <si>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</si>
  <si>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</si>
  <si>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</si>
  <si>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</si>
  <si>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</si>
  <si>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</si>
  <si>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</si>
  <si>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</si>
  <si>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</si>
  <si>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</si>
  <si>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</si>
  <si>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</si>
  <si>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</si>
  <si>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</si>
  <si>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</si>
  <si>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</si>
  <si>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</si>
  <si>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</si>
  <si>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</si>
  <si>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</si>
  <si>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</si>
  <si>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</si>
  <si>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</si>
  <si>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</si>
  <si>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</si>
  <si>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</si>
  <si>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</si>
  <si>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</si>
  <si>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</si>
  <si>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</si>
  <si>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</si>
  <si>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</si>
  <si>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</si>
  <si>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</si>
  <si>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</si>
  <si>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</si>
  <si>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</si>
  <si>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</si>
  <si>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</si>
  <si>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</si>
  <si>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</si>
  <si>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</si>
  <si>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</si>
  <si>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</si>
  <si>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</si>
  <si>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</si>
  <si>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</si>
  <si>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</si>
  <si>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</si>
  <si>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</si>
  <si>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</si>
  <si>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</si>
  <si>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</si>
  <si>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</si>
  <si>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</si>
  <si>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</si>
  <si>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</si>
  <si>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</si>
  <si>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</si>
  <si>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</si>
  <si>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</si>
  <si>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</si>
  <si>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</si>
  <si>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</si>
  <si>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</si>
  <si>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</si>
  <si>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</si>
  <si>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</si>
  <si>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</si>
  <si>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</si>
  <si>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</si>
  <si>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</si>
  <si>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</si>
  <si>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</si>
  <si>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</si>
  <si>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</si>
  <si>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</si>
  <si>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</si>
  <si>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</si>
  <si>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</si>
  <si>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</si>
  <si>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</si>
  <si>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</si>
  <si>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</si>
  <si>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</si>
  <si>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</si>
  <si>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</si>
  <si>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</si>
  <si>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</si>
  <si>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</si>
  <si>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</si>
  <si>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</si>
  <si>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</si>
  <si>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</si>
  <si>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</si>
  <si>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</si>
  <si>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</si>
  <si>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</si>
  <si>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</si>
  <si>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</si>
  <si>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</si>
  <si>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</si>
  <si>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</si>
  <si>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</si>
  <si>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</si>
  <si>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</si>
  <si>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</si>
  <si>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</si>
  <si>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</si>
  <si>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</si>
  <si>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</si>
  <si>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</si>
  <si>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</si>
  <si>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</si>
  <si>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</si>
  <si>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</si>
  <si>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</si>
  <si>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</si>
  <si>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</si>
  <si>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</si>
  <si>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</si>
  <si>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</si>
  <si>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</si>
  <si>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</si>
  <si>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</si>
  <si>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</si>
  <si>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</si>
  <si>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</si>
  <si>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</si>
  <si>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</si>
  <si>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</si>
  <si>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</si>
  <si>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</si>
  <si>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</si>
  <si>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</si>
  <si>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</si>
  <si>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</si>
  <si>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</si>
  <si>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</si>
  <si>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</si>
  <si>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</si>
  <si>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</si>
  <si>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</si>
  <si>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</si>
  <si>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</si>
  <si>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</si>
  <si>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</si>
  <si>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</si>
  <si>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</si>
  <si>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</si>
  <si>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</si>
  <si>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</si>
  <si>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</si>
  <si>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</si>
  <si>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</si>
  <si>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</si>
  <si>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</si>
  <si>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</si>
  <si>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</si>
  <si>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</si>
  <si>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</si>
  <si>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</si>
  <si>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</si>
  <si>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</si>
  <si>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</si>
  <si>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</si>
  <si>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</si>
  <si>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</si>
  <si>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</si>
  <si>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</si>
  <si>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</si>
  <si>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</si>
  <si>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</si>
  <si>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</si>
  <si>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</si>
  <si>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</si>
  <si>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</si>
  <si>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</si>
  <si>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</si>
  <si>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</si>
  <si>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</si>
  <si>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</si>
  <si>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</si>
  <si>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</si>
  <si>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</si>
  <si>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</si>
  <si>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</si>
  <si>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</si>
  <si>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</si>
  <si>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</si>
  <si>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</si>
  <si>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</si>
  <si>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</si>
  <si>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</si>
  <si>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</si>
  <si>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</si>
  <si>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</si>
  <si>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</si>
  <si>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</si>
  <si>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</si>
  <si>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</si>
  <si>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</si>
  <si>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</si>
  <si>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</si>
  <si>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</si>
  <si>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</si>
  <si>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</si>
  <si>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</si>
  <si>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</si>
  <si>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</si>
  <si>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</si>
  <si>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</si>
  <si>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</si>
  <si>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</si>
  <si>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</si>
  <si>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</si>
  <si>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</si>
  <si>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</si>
  <si>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</si>
  <si>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</si>
  <si>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</si>
  <si>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</si>
  <si>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</si>
  <si>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</si>
  <si>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</si>
  <si>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</si>
  <si>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</si>
  <si>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</si>
  <si>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</si>
  <si>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</si>
  <si>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</si>
  <si>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</si>
  <si>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</si>
  <si>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</si>
  <si>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</si>
  <si>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</si>
  <si>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</si>
  <si>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</si>
  <si>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</si>
  <si>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</si>
  <si>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</si>
  <si>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</si>
  <si>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</si>
  <si>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</si>
  <si>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</si>
  <si>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</si>
  <si>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</si>
  <si>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</si>
  <si>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</si>
  <si>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</si>
  <si>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</si>
  <si>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</si>
  <si>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</si>
  <si>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</si>
  <si>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</si>
  <si>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</si>
  <si>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</si>
  <si>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</si>
  <si>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</si>
  <si>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</si>
  <si>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</si>
  <si>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</si>
  <si>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</si>
  <si>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</si>
  <si>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</si>
  <si>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</si>
  <si>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</si>
  <si>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</si>
  <si>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</si>
  <si>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</si>
  <si>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</si>
  <si>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</si>
  <si>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</si>
  <si>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</si>
  <si>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</si>
  <si>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</si>
  <si>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</si>
  <si>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</si>
  <si>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</si>
  <si>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</si>
  <si>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</si>
  <si>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</si>
  <si>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</si>
  <si>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</si>
  <si>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</si>
  <si>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</si>
  <si>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</si>
  <si>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</si>
  <si>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</si>
  <si>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</si>
  <si>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</si>
  <si>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</si>
  <si>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</si>
  <si>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</si>
  <si>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</si>
  <si>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</si>
  <si>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</si>
  <si>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</si>
  <si>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</si>
  <si>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</si>
  <si>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</si>
  <si>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</si>
  <si>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</si>
  <si>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</si>
  <si>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</si>
  <si>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</si>
  <si>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</si>
  <si>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</si>
  <si>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</si>
  <si>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</si>
  <si>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</si>
  <si>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</si>
  <si>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</si>
  <si>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</si>
  <si>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</si>
  <si>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</si>
  <si>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</si>
  <si>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</si>
  <si>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</si>
  <si>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</si>
  <si>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</si>
  <si>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</si>
  <si>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</si>
  <si>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</si>
  <si>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</si>
  <si>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</si>
  <si>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</si>
  <si>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</si>
  <si>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</si>
  <si>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</si>
  <si>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</si>
  <si>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</si>
  <si>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</si>
  <si>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</si>
  <si>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</si>
  <si>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</si>
  <si>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</si>
  <si>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</si>
  <si>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</si>
  <si>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</si>
  <si>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</si>
  <si>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</si>
  <si>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</si>
  <si>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</si>
  <si>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</si>
  <si>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</si>
  <si>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</si>
  <si>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</si>
  <si>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</si>
  <si>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</si>
  <si>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</si>
  <si>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</si>
  <si>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</si>
  <si>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</si>
  <si>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</si>
  <si>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</si>
  <si>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</si>
  <si>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</si>
  <si>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</si>
  <si>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</si>
  <si>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</si>
  <si>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</si>
  <si>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</si>
  <si>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</si>
  <si>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</si>
  <si>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</si>
  <si>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</si>
  <si>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</si>
  <si>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</si>
  <si>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</si>
  <si>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</si>
  <si>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</si>
  <si>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</si>
  <si>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</si>
  <si>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</si>
  <si>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</si>
  <si>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</si>
  <si>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</si>
  <si>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</si>
  <si>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</si>
  <si>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</si>
  <si>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</si>
  <si>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</si>
  <si>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</si>
  <si>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</si>
  <si>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</si>
  <si>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</si>
  <si>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</si>
  <si>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</si>
  <si>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</si>
  <si>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</si>
  <si>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</si>
  <si>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</si>
  <si>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</si>
  <si>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</si>
  <si>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</si>
  <si>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</si>
  <si>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</si>
  <si>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</si>
  <si>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</si>
  <si>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</si>
  <si>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</si>
  <si>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</si>
  <si>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</si>
  <si>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</si>
  <si>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</si>
  <si>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</si>
  <si>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</si>
  <si>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</si>
  <si>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</si>
  <si>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</si>
  <si>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</si>
  <si>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</si>
  <si>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</si>
  <si>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</si>
  <si>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</si>
  <si>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</si>
  <si>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</si>
  <si>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</si>
  <si>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</si>
  <si>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</si>
  <si>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</si>
  <si>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</si>
  <si>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</si>
  <si>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</si>
  <si>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</si>
  <si>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</si>
  <si>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</si>
  <si>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</si>
  <si>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</si>
  <si>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</si>
  <si>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</si>
  <si>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</si>
  <si>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</si>
  <si>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</si>
  <si>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</si>
  <si>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</si>
  <si>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</si>
  <si>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</si>
  <si>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</si>
  <si>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</si>
  <si>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</si>
  <si>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</si>
  <si>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</si>
  <si>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</si>
  <si>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</si>
  <si>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</si>
  <si>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</si>
  <si>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</si>
  <si>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</si>
  <si>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</si>
  <si>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</si>
  <si>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</si>
  <si>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</si>
  <si>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</si>
  <si>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</si>
  <si>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</si>
  <si>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</si>
  <si>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</si>
  <si>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</si>
  <si>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</si>
  <si>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</si>
  <si>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</si>
  <si>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</si>
  <si>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</si>
  <si>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</si>
  <si>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</si>
  <si>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</si>
  <si>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</si>
  <si>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</si>
  <si>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</si>
  <si>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</si>
  <si>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</si>
  <si>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</si>
  <si>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</si>
  <si>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</si>
  <si>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</si>
  <si>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</si>
  <si>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</si>
  <si>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</si>
  <si>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</si>
  <si>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</si>
  <si>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</si>
  <si>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</si>
  <si>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</si>
  <si>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</si>
  <si>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</si>
  <si>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</si>
  <si>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</si>
  <si>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</si>
  <si>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</si>
  <si>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</si>
  <si>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</si>
  <si>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</si>
  <si>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</si>
  <si>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</si>
  <si>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</si>
  <si>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</si>
  <si>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</si>
  <si>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</si>
  <si>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</si>
  <si>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</si>
  <si>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</si>
  <si>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</si>
  <si>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</si>
  <si>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</si>
  <si>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</si>
  <si>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</si>
  <si>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</si>
  <si>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</si>
  <si>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</si>
  <si>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</si>
  <si>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</si>
  <si>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</si>
  <si>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</si>
  <si>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</si>
  <si>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</si>
  <si>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</si>
  <si>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</si>
  <si>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</si>
  <si>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</si>
  <si>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</si>
  <si>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</si>
  <si>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</si>
  <si>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</si>
  <si>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</si>
  <si>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</si>
  <si>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</si>
  <si>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</si>
  <si>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</si>
  <si>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</si>
  <si>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</si>
  <si>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</si>
  <si>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</si>
  <si>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</si>
  <si>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</si>
  <si>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</si>
  <si>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</si>
  <si>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</si>
  <si>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</si>
  <si>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</si>
  <si>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</si>
  <si>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</si>
  <si>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</si>
  <si>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</si>
  <si>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</si>
  <si>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</si>
  <si>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</si>
  <si>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</si>
  <si>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</si>
  <si>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</si>
  <si>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</si>
  <si>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</si>
  <si>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</si>
  <si>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</si>
  <si>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</si>
  <si>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</si>
  <si>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</si>
  <si>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</si>
  <si>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</si>
  <si>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</si>
  <si>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</si>
  <si>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</si>
  <si>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</si>
  <si>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</si>
  <si>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</si>
  <si>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</si>
  <si>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</si>
  <si>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</si>
  <si>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</si>
  <si>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</si>
  <si>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</si>
  <si>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</si>
  <si>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</si>
  <si>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</si>
  <si>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</si>
  <si>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</si>
  <si>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</si>
  <si>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</si>
  <si>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</si>
  <si>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</si>
  <si>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</si>
  <si>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</si>
  <si>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</si>
  <si>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</si>
  <si>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</si>
  <si>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</si>
  <si>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</si>
  <si>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</si>
  <si>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</si>
  <si>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</si>
  <si>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</si>
  <si>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</si>
  <si>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</si>
  <si>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</si>
  <si>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</si>
  <si>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</si>
  <si>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</si>
  <si>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</si>
  <si>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</si>
  <si>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</si>
  <si>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</si>
  <si>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</si>
  <si>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</si>
  <si>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</si>
  <si>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</si>
  <si>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</si>
  <si>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</si>
  <si>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</si>
  <si>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</si>
  <si>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</si>
  <si>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</si>
  <si>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</si>
  <si>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</si>
  <si>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</si>
  <si>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</si>
  <si>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</si>
  <si>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</si>
  <si>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</si>
  <si>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</si>
  <si>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</si>
  <si>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</si>
  <si>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</si>
  <si>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</si>
  <si>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</si>
  <si>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</si>
  <si>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</si>
  <si>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</si>
  <si>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</si>
  <si>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</si>
  <si>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</si>
  <si>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</si>
  <si>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</si>
  <si>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</si>
  <si>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</si>
  <si>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</si>
  <si>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</si>
  <si>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</si>
  <si>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</si>
  <si>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</si>
  <si>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</si>
  <si>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</si>
  <si>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</si>
  <si>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</si>
  <si>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</si>
  <si>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</si>
  <si>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</si>
  <si>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</si>
  <si>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</si>
  <si>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</si>
  <si>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</si>
  <si>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</si>
  <si>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</si>
  <si>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</si>
  <si>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</si>
  <si>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</si>
  <si>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</si>
  <si>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</si>
  <si>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</si>
  <si>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</si>
  <si>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</si>
  <si>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</si>
  <si>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</si>
  <si>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</si>
  <si>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</si>
  <si>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</si>
  <si>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</si>
  <si>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</si>
  <si>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</si>
  <si>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</si>
  <si>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</si>
  <si>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</si>
  <si>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</si>
  <si>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</si>
  <si>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</si>
  <si>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</si>
  <si>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</si>
  <si>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</si>
  <si>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</si>
  <si>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</si>
  <si>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</si>
  <si>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</si>
  <si>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</si>
  <si>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</si>
  <si>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</si>
  <si>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</si>
  <si>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</si>
  <si>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</si>
  <si>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</si>
  <si>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</si>
  <si>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</si>
  <si>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</si>
  <si>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</si>
  <si>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</si>
  <si>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</si>
  <si>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</si>
  <si>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</si>
  <si>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</si>
  <si>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</si>
  <si>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</si>
  <si>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</si>
  <si>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</si>
  <si>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</si>
  <si>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</si>
  <si>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</si>
  <si>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</si>
  <si>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</si>
  <si>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</si>
  <si>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</si>
  <si>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</si>
  <si>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</si>
  <si>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</si>
  <si>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</si>
  <si>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</si>
  <si>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</si>
  <si>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</si>
  <si>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</si>
  <si>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</si>
  <si>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</si>
  <si>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</si>
  <si>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</si>
  <si>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</si>
  <si>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</si>
  <si>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</si>
  <si>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</si>
  <si>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</si>
  <si>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</si>
  <si>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</si>
  <si>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</si>
  <si>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</si>
  <si>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</si>
  <si>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</si>
  <si>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</si>
  <si>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</si>
  <si>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</si>
  <si>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</si>
  <si>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</si>
  <si>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</si>
  <si>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</si>
  <si>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</si>
  <si>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</si>
  <si>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</si>
  <si>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</si>
  <si>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</si>
  <si>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</si>
  <si>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</si>
  <si>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</si>
  <si>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</si>
  <si>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</si>
  <si>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</si>
  <si>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</si>
  <si>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</si>
  <si>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</si>
  <si>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</si>
  <si>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</si>
  <si>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</si>
  <si>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</si>
  <si>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</si>
  <si>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</si>
  <si>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</si>
  <si>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</si>
  <si>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</si>
  <si>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</si>
  <si>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</si>
  <si>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</si>
  <si>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</si>
  <si>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</si>
  <si>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</si>
  <si>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</si>
  <si>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</si>
  <si>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</si>
  <si>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</si>
  <si>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</si>
  <si>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</si>
  <si>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</si>
  <si>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</si>
  <si>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</si>
  <si>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</si>
  <si>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</si>
  <si>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</si>
  <si>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</si>
  <si>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</si>
  <si>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</si>
  <si>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</si>
  <si>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</si>
  <si>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</si>
  <si>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</si>
  <si>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</si>
  <si>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</si>
  <si>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</si>
  <si>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</si>
  <si>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</si>
  <si>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</si>
  <si>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</si>
  <si>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PCM-20251021-00000637</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</si>
  <si>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</si>
  <si>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</si>
  <si>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</si>
  <si>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</si>
  <si>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</si>
  <si>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</si>
  <si>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</si>
  <si>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</si>
  <si>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</si>
  <si>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</si>
  <si>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</si>
  <si>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</si>
  <si>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</si>
  <si>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</si>
  <si>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</si>
  <si>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</si>
  <si>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</si>
  <si>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</si>
  <si>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</si>
  <si>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</si>
  <si>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</si>
  <si>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</si>
  <si>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</si>
  <si>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</si>
  <si>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</si>
  <si>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</si>
  <si>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</si>
  <si>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</si>
  <si>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</si>
  <si>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</si>
  <si>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</si>
  <si>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</si>
  <si>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</si>
  <si>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</si>
  <si>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</si>
  <si>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</si>
  <si>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</si>
  <si>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</si>
  <si>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</si>
  <si>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</si>
  <si>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</si>
  <si>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</si>
  <si>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</si>
  <si>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</si>
  <si>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</si>
  <si>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</si>
  <si>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</si>
  <si>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</si>
  <si>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</si>
  <si>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</si>
  <si>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</si>
  <si>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</si>
  <si>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</si>
  <si>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</si>
  <si>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</si>
  <si>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</si>
  <si>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</si>
  <si>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</si>
  <si>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</si>
  <si>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</si>
  <si>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</si>
  <si>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</si>
  <si>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</si>
  <si>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</si>
  <si>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</si>
  <si>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</si>
  <si>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</si>
  <si>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</si>
  <si>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</si>
  <si>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</si>
  <si>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</si>
  <si>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</si>
  <si>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</si>
  <si>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</si>
  <si>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</si>
  <si>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</si>
  <si>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</si>
  <si>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</si>
  <si>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</si>
  <si>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</si>
  <si>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</si>
  <si>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</si>
  <si>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</si>
  <si>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</si>
  <si>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</si>
  <si>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</si>
  <si>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</si>
  <si>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</si>
  <si>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ETA 30 min</t>
  </si>
  <si>
    <t>PCM-20251021-00000713</t>
  </si>
  <si>
    <t>ETA 50 KM</t>
  </si>
  <si>
    <t>PCM-20251021-00000793</t>
  </si>
  <si>
    <t xml:space="preserve">ETA 30 MIN </t>
  </si>
  <si>
    <t>PCM-20251021-00000806</t>
  </si>
  <si>
    <t>ETA 110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</si>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</sst>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0" totalsRowShown="0" headerRowDxfId="48" dataDxfId="47" headerRowBorderDxfId="45" tableBorderDxfId="46" totalsRowBorderDxfId="44">
  <autoFilter ref="A1:L2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tabSelected="1" workbookViewId="0">
      <selection activeCell="K6" sqref="K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288.42918680555886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7.9338740740713547</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45951.3776125</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19276</v>
      </c>
      <c r="E5" s="137" t="s">
        <v>38998</v>
      </c>
      <c r="F5" s="138">
        <v>45951.278310185182</v>
      </c>
      <c r="G5" s="139">
        <f ca="1">IFERROR(NOW()-F5,"")</f>
        <v>9.9302314818487503E-2</v>
      </c>
      <c r="H5" s="138">
        <v>45951.272199074076</v>
      </c>
      <c r="I5" s="136" t="str">
        <f>IFERROR(VLOOKUP(D5,DB!A:F,6,0),"")</f>
        <v>Power Cube</v>
      </c>
      <c r="J5" s="136" t="str">
        <f>IFERROR(VLOOKUP(D5,DB!A:G,7,0),"")</f>
        <v>No BB Design+Weak</v>
      </c>
      <c r="K5" s="140" t="s">
        <v>39005</v>
      </c>
      <c r="L5" s="141" t="str">
        <f>IFERROR(VLOOKUP(D5,DB!A:I,9,0),"")</f>
        <v>Latis</v>
      </c>
      <c r="M5" s="67"/>
    </row>
    <row r="6" spans="1:15" ht="15" customHeight="1">
      <c r="A6" s="135"/>
      <c r="B6" s="136" t="str">
        <f>IFERROR(VLOOKUP(D6,DB!A:K,11,0),"")</f>
        <v/>
      </c>
      <c r="C6" s="136"/>
      <c r="D6" s="136"/>
      <c r="E6" s="137"/>
      <c r="F6" s="138"/>
      <c r="G6" s="139">
        <f ca="1">IFERROR(NOW()-F6,"")</f>
        <v>45951.3776125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45951.3776125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45951.3776125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45951.3776125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45951.3776125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45951.3776125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45951.3776125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45951.3776125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45951.3776125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45951.3776125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45951.3776125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45951.3776125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45951.3776125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45951.3776125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45951.3776125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45951.3776125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45951.3776125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45951.3776125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45951.3776125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45951.3776125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45951.3776125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45951.3776125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45951.3776125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45951.3776125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45951.3776125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45951.3776125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45951.3776125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45951.3776125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45951.3776125</v>
      </c>
      <c r="H34" s="138"/>
      <c r="I34" s="136" t="str">
        <f>IFERROR(VLOOKUP(D34,DB!A:F,6,0),"")</f>
        <v/>
      </c>
      <c r="J34" s="136" t="str">
        <f>IFERROR(VLOOKUP(D34,DB!A:G,7,0),"")</f>
        <v/>
      </c>
      <c r="K34" s="140"/>
      <c r="L34" s="141" t="str">
        <f>IFERROR(VLOOKUP(D34,DB!A:I,9,0),"")</f>
        <v/>
      </c>
    </row>
    <row r="35" spans="1:12" ht="15" customHeight="1">
      <c r="A35" s="152"/>
      <c r="B35" s="153" t="str">
        <f>IFERROR(VLOOKUP(D35,DB!A:K,11,0),"")</f>
        <v/>
      </c>
      <c r="C35" s="153"/>
      <c r="D35" s="153"/>
      <c r="E35" s="154"/>
      <c r="F35" s="155"/>
      <c r="G35" s="156">
        <f ca="1">IFERROR(NOW()-F35,"")</f>
        <v>45951.3776125</v>
      </c>
      <c r="H35" s="155"/>
      <c r="I35" s="153" t="str">
        <f>IFERROR(VLOOKUP(D35,DB!A:F,6,0),"")</f>
        <v/>
      </c>
      <c r="J35" s="153" t="str">
        <f>IFERROR(VLOOKUP(D35,DB!A:G,7,0),"")</f>
        <v/>
      </c>
      <c r="K35" s="157"/>
      <c r="L35" s="158" t="str">
        <f>IFERROR(VLOOKUP(D35,DB!A:I,9,0),"")</f>
        <v/>
      </c>
    </row>
    <row r="36" spans="1:12" ht="15" customHeight="1">
      <c r="A36" s="135"/>
      <c r="B36" s="136" t="str">
        <f>IFERROR(VLOOKUP(D36,DB!A:K,11,0),"")</f>
        <v/>
      </c>
      <c r="C36" s="136"/>
      <c r="D36" s="136"/>
      <c r="E36" s="137"/>
      <c r="F36" s="138"/>
      <c r="G36" s="139">
        <f ca="1">IFERROR(NOW()-F36,"")</f>
        <v>45951.3776125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45951.3776125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45951.3776125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45951.3776125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45951.3776125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45951.3776125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45951.3776125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45951.3776125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45951.3776125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45951.3776125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45951.3776125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45951.3776125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45951.3776125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45951.3776125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45951.3776125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45951.3776125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45951.3776125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45951.3776125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45951.3776125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45951.3776125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45951.3776125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45951.3776125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45951.3776125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45951.3776125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45951.3776125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45951.3776125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45951.3776125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45951.3776125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45951.3776125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45951.3776125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45951.3776125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45951.3776125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45951.3776125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45951.3776125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45951.3776125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45951.3776125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45951.3776125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45951.3776125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45951.3776125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45951.3776125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45951.3776125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45951.3776125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45951.3776125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45951.3776125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45951.3776125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45951.3776125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45951.3776125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45951.3776125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45951.3776125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45951.3776125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45951.3776125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45951.3776125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45951.3776125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45951.3776125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45951.3776125</v>
      </c>
      <c r="H90" s="138"/>
      <c r="I90" s="136" t="str">
        <f>IFERROR(VLOOKUP(D90,DB!A:F,6,0),"")</f>
        <v/>
      </c>
      <c r="J90" s="136" t="str">
        <f>IFERROR(VLOOKUP(D90,DB!A:G,7,0),"")</f>
        <v/>
      </c>
      <c r="K90" s="140"/>
      <c r="L90" s="141" t="str">
        <f>IFERROR(VLOOKUP(D90,DB!A:I,9,0),"")</f>
        <v/>
      </c>
    </row>
    <row r="91" spans="1:12" ht="15" customHeight="1">
      <c r="A91" s="152"/>
      <c r="B91" s="153" t="str">
        <f>IFERROR(VLOOKUP(D91,DB!A:K,11,0),"")</f>
        <v/>
      </c>
      <c r="C91" s="153"/>
      <c r="D91" s="153"/>
      <c r="E91" s="154"/>
      <c r="F91" s="155"/>
      <c r="G91" s="156">
        <f ca="1">IFERROR(NOW()-F91,"")</f>
        <v>45951.3776125</v>
      </c>
      <c r="H91" s="155"/>
      <c r="I91" s="153" t="str">
        <f>IFERROR(VLOOKUP(D91,DB!A:F,6,0),"")</f>
        <v/>
      </c>
      <c r="J91" s="153" t="str">
        <f>IFERROR(VLOOKUP(D91,DB!A:G,7,0),"")</f>
        <v/>
      </c>
      <c r="K91" s="157"/>
      <c r="L91" s="158" t="str">
        <f>IFERROR(VLOOKUP(D91,DB!A:I,9,0),"")</f>
        <v/>
      </c>
    </row>
  </sheetData>
  <customSheetViews>
    <customSheetView guid="{F6042A99-DD27-4453-835D-0834D95730CC}" filter="1" showAutoFilter="1">
      <pageMargins left="0" right="0" top="0" bottom="0" header="0" footer="0"/>
      <autoFilter ref="B1:M1" xr:uid="{A3B3D3E3-F3C9-410E-B033-AFC2FE9A10AE}"/>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144.65052939815359</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126.37777476852352</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6.8818372685200302</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64">
        <v>1</v>
      </c>
      <c r="D6" s="18" t="s">
        <v>26702</v>
      </c>
      <c r="E6" s="116" t="s">
        <v>38998</v>
      </c>
      <c r="F6" s="117">
        <v>45951.306342592594</v>
      </c>
      <c r="G6" s="118">
        <f ca="1">IFERROR(NOW()-F6,"-")</f>
        <v>7.127013889112277E-2</v>
      </c>
      <c r="H6" s="117">
        <v>45951.299398148149</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64">
        <v>1</v>
      </c>
      <c r="D7" s="18" t="s">
        <v>25790</v>
      </c>
      <c r="E7" s="116" t="s">
        <v>38998</v>
      </c>
      <c r="F7" s="117">
        <v>45951.298032407409</v>
      </c>
      <c r="G7" s="118">
        <f ca="1">IFERROR(NOW()-F7,"-")</f>
        <v>7.95803240762325E-2</v>
      </c>
      <c r="H7" s="117">
        <v>45951.293171296296</v>
      </c>
      <c r="I7" s="18" t="str">
        <f>IFERROR(VLOOKUP(D7,DB!A:F,6,0),"")</f>
        <v>SCECO</v>
      </c>
      <c r="J7" s="18" t="str">
        <f>IFERROR(VLOOKUP(D7,DB!A:G,7,0),"")</f>
        <v>Dead</v>
      </c>
      <c r="K7" s="19" t="s">
        <v>39095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45951.377612731485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45951.377612731485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45951.377612731485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45951.377612731485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45951.377612731485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45951.377612731485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45951.377612731485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45951.377612731485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45951.377612731485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45951.377612731485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45951.377612731485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45951.377612731485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45951.377612731485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45951.377612731485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45951.377612731485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45951.377612731485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45951.377612731485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45951.377612731485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45951.377612731485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45951.377612731485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45951.377612731485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45951.377612731485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45951.377612731485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45951.377612731485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45951.377612731485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45951.377612731485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45951.377612731485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45951.377612731485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45951.377612731485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45951.377612731485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45951.377612731485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45951.377612731485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45951.377612731485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45951.377612731485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45951.377612731485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45951.377612731485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45951.377612731485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45951.377612731485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45951.377612731485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45951.377612731485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45951.377612731485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45951.377612731485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45951.377612731485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45951.377612731485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45951.377612731485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45951.377612731485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45951.377612731485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45951.377612731485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45951.377612731485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45951.377612731485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45951.377612731485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45951.377612731485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45951.377612731485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45951.377612731485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45951.377612731485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45951.377612731485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45951.377612731485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45951.377612731485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45951.377612731485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45951.377612731485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45951.377612731485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45951.377612731485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45951.377612731485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45951.377612731485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45951.377612731485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45951.377612731485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45951.377612731485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45951.377612731485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45951.377612731485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39096</v>
      </c>
      <c r="B2" s="64" t="str">
        <f>IFERROR(VLOOKUP(D2,DB!A:K,11,0),"")</f>
        <v>R3</v>
      </c>
      <c r="C2" s="18">
        <v>1</v>
      </c>
      <c r="D2" s="18" t="s">
        <v>8566</v>
      </c>
      <c r="E2" s="18" t="s">
        <v>38998</v>
      </c>
      <c r="F2" s="20">
        <v>45951.325277777774</v>
      </c>
      <c r="G2" s="21">
        <f t="shared" ref="G2:G39" ca="1" si="0">IFERROR(NOW()-F2,"-")</f>
        <v>5.2334953710669652E-2</v>
      </c>
      <c r="H2" s="22">
        <v>45951.319594907407</v>
      </c>
      <c r="I2" s="19" t="str">
        <f>IFERROR(VLOOKUP(D2,DB!A:F,6,0),"")</f>
        <v>SCECO</v>
      </c>
      <c r="J2" s="18" t="str">
        <f>IFERROR(VLOOKUP(D2,DB!A:G,7,0),"")</f>
        <v>Dead</v>
      </c>
      <c r="K2" s="47" t="s">
        <v>39097</v>
      </c>
      <c r="L2" s="23" t="str">
        <f>IFERROR(VLOOKUP(D2,DB!A:I,9,0),"")</f>
        <v>Latis</v>
      </c>
    </row>
    <row r="3" spans="1:13" ht="15" customHeight="1">
      <c r="A3" s="19" t="s">
        <v>39098</v>
      </c>
      <c r="B3" s="64" t="str">
        <f>IFERROR(VLOOKUP(D3,DB!A:K,11,0),"")</f>
        <v>R3</v>
      </c>
      <c r="C3" s="18">
        <v>2</v>
      </c>
      <c r="D3" s="18" t="s">
        <v>22581</v>
      </c>
      <c r="E3" s="18" t="s">
        <v>38998</v>
      </c>
      <c r="F3" s="20">
        <v>45951.328402777777</v>
      </c>
      <c r="G3" s="21">
        <f t="shared" ca="1" si="0"/>
        <v>4.9209953707759269E-2</v>
      </c>
      <c r="H3" s="22">
        <v>45951.318101851852</v>
      </c>
      <c r="I3" s="19" t="str">
        <f>IFERROR(VLOOKUP(D3,DB!A:F,6,0),"")</f>
        <v>SCECO</v>
      </c>
      <c r="J3" s="18" t="str">
        <f>IFERROR(VLOOKUP(D3,DB!A:G,7,0),"")</f>
        <v>Dead</v>
      </c>
      <c r="K3" s="47" t="s">
        <v>39099</v>
      </c>
      <c r="L3" s="23" t="str">
        <f>IFERROR(VLOOKUP(D3,DB!A:I,9,0),"")</f>
        <v>Latis</v>
      </c>
    </row>
    <row r="4" spans="1:13" ht="15" customHeight="1">
      <c r="A4" s="19"/>
      <c r="B4" s="64" t="str">
        <f>IFERROR(VLOOKUP(D4,DB!A:K,11,0),"")</f>
        <v/>
      </c>
      <c r="C4" s="18"/>
      <c r="D4" s="18"/>
      <c r="E4" s="18"/>
      <c r="F4" s="20"/>
      <c r="G4" s="21">
        <f t="shared" ca="1" si="0"/>
        <v>45951.377612731485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45951.377612731485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45951.377612731485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45951.377612731485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45951.377612731485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45951.377612731485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45951.377612731485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45951.377612731485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45951.377612731485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45951.377612731485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45951.377612731485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45951.377612731485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45951.377612731485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45951.377612731485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45951.377612731485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45951.377612731485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45951.377612731485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45951.377612731485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45951.377612731485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45951.377612731485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45951.377612731485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45951.377612731485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45951.377612731485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45951.377612731485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45951.377612731485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45951.377612731485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45951.377612731485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45951.377612731485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45951.377612731485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45951.377612731485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45951.377612731485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45951.377612731485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45951.377612731485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45951.377612731485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45951.377612731485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45951.377612731485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45951.377612731485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45951.377612731485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45951.377612731485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45951.377612731485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45951.377612731485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45951.377612731485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45951.377612731485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45951.377612731485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45951.377612731485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45951.377612731485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45951.377612731485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45951.377612731485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45951.377612731485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45951.377612731485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45951.377612731485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45951.377612731485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45951.377612731485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45951.377612731485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45951.377612731485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45951.377612731485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45951.377612731485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45951.377612731485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45951.377612731485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45951.377612731485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45951.377612731485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45951.377612731485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45951.377612731485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45951.377612731485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45951.377612731485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45951.377612731485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45951.377612731485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45951.377612731485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45951.377612731485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45951.377612731485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45951.377612731485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45951.377612731485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45951.377612731485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45951.377612731485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45951.377612731485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45951.377612731485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45951.377612731485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45951.377612731485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45951.377612731485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45951.377612731485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45951.377612731485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45951.377612731485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45951.377612731485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45951.377612731485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45951.377612731485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45951.377612731485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45951.377612731485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45951.377612731485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45951.377612731485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45951.377612731485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45951.377612731485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45951.377612731485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45951.377612731485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45951.377612731485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45951.377612731485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45951.377612731485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45951.377612731485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45951.377612731485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45951.377612731485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45951.377612731485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45951.377612731485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45951.377612731485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45951.377612731485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45951.377612731485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45951.377612731485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45951.377612731485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45951.377612731485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45951.377612731485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45951.377612731485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45951.377612731485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45951.377612731485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45951.377612731485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45951.377612731485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45951.377612731485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45951.377612731485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45951.377612731485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45951.377612731485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45951.377612731485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45951.377612731485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45951.377612731485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45951.377612731485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45951.377612731485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45951.377612731485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45951.377612731485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45951.377612731485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45951.377612731485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45951.377612731485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45951.377612731485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45951.377612731485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45951.377612731485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45951.377612731485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45951.377612731485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45951.377612731485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45951.377612731485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45951.377612731485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45951.377612731485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45951.377612731485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45951.377612731485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45951.377612731485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45951.377612731485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45951.377612731485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45951.377612731485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45951.377612731485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45951.377612731485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45951.377612731485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45951.377612731485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45951.377612731485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45951.377612731485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45951.377612731485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45951.377612731485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45951.377612731485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45951.377612731485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45951.377612731485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45951.377612731485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45951.377612731485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45951.377612731485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45951.377612731485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45951.377612731485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45951.377612731485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45951.377612731485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45951.377612731485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45951.377612731485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45951.377612731485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45951.377612731485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45951.377612731485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45951.377612731485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45951.377612731485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45951.377612731485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45951.377612731485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45951.377612731485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45951.377612731485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45951.377612731485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45951.377612731485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45951.377612731485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45951.377612731485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45951.377612731485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45951.377612731485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45951.377612731485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45951.377612731485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45951.377612731485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45951.377612731485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45951.377612731485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45951.377612731485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45951.377612731485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45951.377612731485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45951.377612731485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45951.377612731485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45951.377612731485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45951.377612731485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45951.377612731485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45951.377612731485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45951.377612731485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45951.377612731485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45951.377612731485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45951.377612731485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45951.377612731485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45951.377612731485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45951.377612731485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45951.377612731485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45951.377612731485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45951.377612731485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45951.377612731485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45951.377612731485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45951.377612731485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45951.377612731485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45951.377612731485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45951.377612731485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45951.377612731485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45951.377612731485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45951.377612731485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45951.377612731485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45951.377612731485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45951.377612731485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45951.377612731485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45951.377612731485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45951.377612731485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45951.377612731485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45951.377612731485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45951.377612731485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45951.377612731485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45951.377612731485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45951.377612731485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45951.377612731485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45951.377612731485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45951.377612731485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45951.377612731485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45951.377612731485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45951.377612731485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45951.377612731485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45951.377612731485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45951.377612731485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45951.377612731485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45951.377612731485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45951.377612731485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45951.377612731485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45951.377612731485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45951.377612731485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45951.377612731485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45951.377612731485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45951.377612731485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45951.377612731485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45951.377612731485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45951.377612731485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45951.377612731485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45951.377612731485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45951.377612731485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45951.377612731485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45951.377612731485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45951.377612731485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45951.377612731485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45951.377612731485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45951.377612731485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45951.377612731485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45951.377612731485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45951.377612731485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45951.377612731485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45951.377612731485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45951.377612731485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45951.377612731485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45951.377612731485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45951.377612731485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45951.377612731485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45951.377612731485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45951.377612731485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45951.377612731485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45951.377612731485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45951.377612731485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45951.377612731485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45951.377612731485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45951.377612731485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45951.377612731485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45951.377612731485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45951.377612731485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45951.377612731485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45951.377612731485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45951.377612731485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45951.377612731485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45951.377612731485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45951.377612731485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45951.377612731485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45951.377612731485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45951.377612731485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45951.377612731485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45951.377612731485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45951.377612731485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45951.377612731485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45951.377612731485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45951.377612731485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45951.377612731485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45951.377612731485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45951.377612731485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45951.377612731485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45951.377612731485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45951.377612731485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45951.377612731485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45951.377612731485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45951.377612731485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45951.377612731485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45951.377612731485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45951.377612731485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45951.377612731485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45951.377612731485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45951.377612731485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45951.377612731485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45951.377612731485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45951.377612731485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45951.377612731485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45951.377612731485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45951.377612731485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45951.377612731485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45951.377612731485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45951.377612731485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45951.377612731485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45951.377612731485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45951.377612731485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45951.377612731485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45951.377612731485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45951.377612731485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45951.377612731485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45951.377612731485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45951.377612731485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45951.377612731485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45951.377612731485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45951.377612731485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45951.377612731485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45951.377612731485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45951.377612731485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45951.377612731485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45951.377612731485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45951.377612731485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45951.377612731485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45951.377612731485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45951.377612731485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45951.377612731485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45951.377612731485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45951.377612731485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45951.377612731485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45951.377612731485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45951.377612731485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45951.377612731485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45951.377612731485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45951.377612731485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45951.377612731485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45951.377612731485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45951.377612731485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45951.377612731485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45951.377612731485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45951.377612731485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45951.377612731485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45951.377612731485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45951.377612731485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45951.377612731485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45951.377612731485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45951.377612731485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45951.377612731485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45951.377612731485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45951.377612731485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45951.377612731485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45951.377612731485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45951.377612731485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45951.377612731485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45951.377612731485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45951.377612731485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45951.377612731485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45951.377612731485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45951.377612731485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45951.377612731485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45951.377612731485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45951.377612731485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45951.377612731485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45951.377612731485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45951.377612731485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45951.377612731485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45951.377612731485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45951.377612731485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45951.377612731485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45951.377612731485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45951.377612731485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45951.377612731485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45951.377612731485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45951.377612731485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45951.377612731485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45951.377612731485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45951.377612731485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45951.377612731485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45951.377612731485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45951.377612731485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45951.377612731485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45951.377612731485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45951.377612731485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45951.377612731485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45951.377612731485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45951.377612731485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45951.377612731485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45951.377612731485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45951.377612731485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45951.377612731485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45951.377612731485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45951.377612731485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45951.377612731485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45951.377612731485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45951.377612731485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45951.377612731485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45951.377612731485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45951.377612731485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45951.377612731485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45951.377612731485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45951.377612731485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45951.377612731485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45951.377612731485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45951.377612731485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45951.377612731485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45951.377612731485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45951.377612731485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45951.377612731485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45951.377612731485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45951.377612731485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45951.377612731485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45951.377612731485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45951.377612731485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45951.377612731485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45951.377612731485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45951.377612731485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45951.377612731485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45951.377612731485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45951.377612731485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45951.377612731485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45951.377612731485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45951.377612731485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45951.377612731485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45951.377612731485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45951.377612731485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45951.377612731485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45951.377612731485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45951.377612731485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45951.377612731485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45951.377612731485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45951.377612731485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45951.377612731485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45951.377612731485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45951.377612731485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45951.377612731485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45951.377612731485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45951.377612731485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45951.377612731485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45951.377612731485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45951.377612731485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45951.377612731485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45951.377612731485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45951.377612731485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45951.377612731485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45951.377612731485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45951.377612731485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45951.377612731485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45951.377612731485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45951.377612731485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45951.377612731485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45951.377612731485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45951.377612731485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45951.377612731485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45951.377612731485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45951.377612731485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45951.377612731485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45951.377612731485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45951.377612731485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45951.377612731485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45951.377612731485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45951.377612731485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45951.377612731485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45951.377612731485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45951.377612731485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45951.377612731485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45951.377612731485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45951.377612731485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45951.377612731485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45951.377612731485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45951.377612731485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45951.377612731485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45951.377612731485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45951.377612731485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45951.377612731485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45951.377612731485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45951.377612731485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45951.377612731485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45951.377612731485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45951.377612731485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45951.377612731485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45951.377612731485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45951.377612731485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45951.377612731485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45951.377612731485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45951.377612731485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45951.377612731485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45951.377612731485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45951.377612731485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45951.377612731485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45951.377612731485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45951.377612731485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45951.377612731485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45951.377612731485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45951.377612731485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45951.377612731485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45951.377612731485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45951.377612731485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45951.377612731485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45951.377612731485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45951.377612731485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45951.377612731485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45951.377612731485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45951.377612731485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45951.377612731485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45951.377612731485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45951.377612731485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45951.377612731485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45951.377612731485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45951.377612731485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45951.377612731485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45951.377612731485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45951.377612731485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45951.377612731485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45951.377612731485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45951.377612731485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45951.377612731485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45951.377612731485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45951.377612731485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45951.377612731485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45951.377612731485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45951.377612731485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45951.377612731485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45951.377612731485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45951.377612731485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45951.377612731485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45951.377612731485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45951.377612731485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45951.377612731485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45951.377612731485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45951.377612731485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45951.377612731485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45951.377612731485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45951.377612731485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45951.377612731485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45951.377612731485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45951.377612731485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45951.377612731485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45951.377612731485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45951.377612731485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45951.377612731485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45951.377612731485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45951.377612731485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45951.377612731485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45951.377612731485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45951.377612731485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45951.377612731485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45951.377612731485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45951.377612731485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45951.377612731485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45951.377612731485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45951.377612731485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45951.377612731485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45951.377612731485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45951.377612731485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45951.377612731485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45951.377612731485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45951.377612731485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45951.377612731485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45951.377612731485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45951.377612731485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45951.377612731485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45951.377612731485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45951.377612731485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45951.377612731485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45951.377612731485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45951.377612731485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45951.377612731485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45951.377612731485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45951.377612731485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45951.377612731485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45951.377612731485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45951.377612731485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45951.377612731485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45951.377612731485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45951.377612731485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45951.377612731485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45951.377612731485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45951.377612731485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45951.377612731485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45951.377612731485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45951.377612731485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45951.377612731485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45951.377612731485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45951.377612731485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45951.377612731485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45951.377612731485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45951.377612731485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45951.377612731485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45951.377612731485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45951.377612731485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45951.377612731485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45951.377612731485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45951.377612731485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45951.377612731485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45951.377612731485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45951.377612731485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45951.377612731485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45951.377612731485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45951.377612731485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45951.377612731485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45951.377612731485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45951.377612731485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45951.377612731485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45951.377612731485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45951.377612731485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45951.377612731485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45951.377612731485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45951.377612731485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45951.377612731485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45951.377612731485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45951.377612731485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45951.377612731485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45951.377612731485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45951.377612731485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45951.377612731485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45951.377612731485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45951.377612731485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45951.377612731485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45951.377612731485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45951.377612731485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45951.377612731485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45951.377612731485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45951.377612731485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45951.377612731485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45951.377612731485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45951.377612731485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45951.377612731485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45951.377612731485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45951.377612731485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45951.377612731485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45951.377612731485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45951.377612731485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45951.377612731485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45951.377612731485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45951.377612731485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45951.377612731485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45951.377612731485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45951.377612731485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45951.377612731485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45951.377612731485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45951.377612731485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45951.377612731485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45951.377612731485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45951.377612731485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45951.377612731485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45951.377612731485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45951.377612731485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45951.377612731485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45951.377612731485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45951.377612731485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45951.377612731485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45951.377612731485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45951.377612731485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45951.377612731485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45951.377612731485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45951.377612731485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45951.377612731485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45951.377612731485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45951.377612731485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45951.377612731485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45951.377612731485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45951.377612731485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45951.377612731485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45951.377612731485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45951.377612731485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45951.377612731485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45951.377612731485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45951.377612731485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45951.377612731485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45951.377612731485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45951.377612731485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45951.377612731485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45951.377612731485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45951.377612731485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45951.377612731485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45951.377612731485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45951.377612731485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45951.377612731485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45951.377612731485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45951.377612731485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45951.377612731485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45951.377612731485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45951.377612731485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45951.377612731485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45951.377612731485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45951.377612731485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45951.377612731485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45951.377612731485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45951.377612731485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45951.377612731485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45951.377612731485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45951.377612731485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45951.377612731485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45951.377612731485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45951.377612731485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45951.377612731485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45951.377612731485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45951.377612731485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45951.377612731485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45951.377612731485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45951.377612731485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45951.377612731485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45951.377612731485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45951.377612731485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45951.377612731485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45951.377612731485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45951.377612731485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45951.377612731485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45951.377612731485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45951.377612731485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45951.377612731485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45951.377612731485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45951.377612731485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45951.377612731485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45951.377612731485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45951.377612731485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45951.377612731485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45951.377612731485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45951.377612731485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45951.377612731485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45951.377612731485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45951.377612731485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45951.377612731485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45951.377612731485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45951.377612731485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45951.377612731485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45951.377612731485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45951.377612731485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45951.377612731485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45951.377612731485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45951.377612731485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45951.377612731485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45951.377612731485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45951.377612731485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45951.377612731485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45951.377612731485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45951.377612731485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45951.377612731485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45951.377612731485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45951.377612731485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45951.377612731485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45951.377612731485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45951.377612731485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45951.377612731485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45951.377612731485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45951.377612731485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45951.377612731485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45951.377612731485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45951.377612731485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45951.377612731485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45951.377612731485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45951.377612731485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45951.377612731485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45951.377612731485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45951.377612731485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45951.377612731485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45951.377612731485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45951.377612731485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45951.377612731485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45951.377612731485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45951.377612731485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45951.377612731485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45951.377612731485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45951.377612731485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45951.377612731485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45951.377612731485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45951.377612731485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45951.377612731485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45951.377612731485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45951.377612731485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45951.377612731485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45951.377612731485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45951.377612731485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45951.377612731485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45951.377612731485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45951.377612731485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45951.377612731485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45951.377612731485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45951.377612731485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45951.377612731485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45951.377612731485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45951.377612731485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45951.377612731485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45951.377612731485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45951.377612731485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45951.377612731485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45951.377612731485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45951.377612731485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45951.377612731485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45951.377612731485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45951.377612731485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45951.377612731485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45951.377612731485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45951.377612731485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45951.377612731485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45951.377612731485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45951.377612731485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45951.377612731485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45951.377612731485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45951.377612731485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45951.377612731485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45951.377612731485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45951.377612731485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45951.377612731485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45951.377612731485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45951.377612731485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45951.377612731485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45951.377612731485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45951.377612731485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45951.377612731485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45951.377612731485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45951.377612731485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45951.377612731485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45951.377612731485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45951.377612731485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45951.377612731485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45951.377612731485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45951.377612731485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45951.377612731485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45951.377612731485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45951.377612731485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45951.377612731485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45951.377612731485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45951.377612731485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45951.377612731485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45951.377612731485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45951.377612731485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45951.377612731485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45951.377612731485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45951.377612731485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45951.377612731485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45951.377612731485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45951.377612731485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45951.377612731485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45951.377612731485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45951.377612731485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45951.377612731485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45951.377612731485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45951.377612731485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45951.377612731485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45951.377612731485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45951.377612731485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45951.377612731485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45951.377612731485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45951.377612731485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45951.377612731485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45951.377612731485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45951.377612731485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45951.377612731485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45951.377612731485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45951.377612731485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45951.377612731485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45951.377612731485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45951.377612731485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45951.377612731485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45951.377612731485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45951.377612731485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45951.377612731485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45951.377612731485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45951.377612731485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45951.377612731485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45951.377612731485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45951.377612731485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45951.377612731485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45951.377612731485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45951.377612731485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45951.377612731485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45951.377612731485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45951.377612731485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45951.377612731485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45951.377612731485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45951.377612731485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45951.377612731485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45951.377612731485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45951.377612731485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45951.377612731485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45951.377612731485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45951.377612731485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45951.377612731485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45951.377612731485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45951.377612731485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45951.377612731485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45951.377612731485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45951.377612731485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45951.377612731485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45951.377612731485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45951.377612731485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45951.377612731485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45951.377612731485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45951.377612731485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45951.377612731485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45951.377612731485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45951.377612731485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45951.377612731485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45951.377612731485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45951.377612731485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45951.377612731485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45951.377612731485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45951.377612731485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45951.377612731485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45951.377612731485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45951.377612731485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45951.377612731485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45951.377612731485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45951.377612731485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45951.377612731485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45951.377612731485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45951.377612731485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45951.377612731485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45951.377612731485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45951.377612731485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45951.377612731485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45951.377612731485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45951.377612731485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45951.377612731485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45951.377612731485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45951.377612731485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45951.377612731485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45951.377612731485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45951.377612731485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45951.377612731485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45951.377612731485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45951.377612731485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45951.377612731485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45951.377612731485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45951.377612731485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45951.377612731485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45951.377612731485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45951.377612731485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45951.377612731485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45951.377612731485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45951.377612731485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45951.377612731485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45951.377612731485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45951.377612731485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45951.377612731485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45951.377612731485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45951.377612731485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45951.377612731485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45951.377612731485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45951.377612731485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45951.377612731485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45951.377612731485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45951.377612731485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45951.377612731485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45951.377612731485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45951.377612731485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45951.377612731485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45951.377612731485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45951.377612731485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45951.377612731485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45951.377612731485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45951.377612731485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45951.377612731485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45951.377612731485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45951.377612731485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45951.377612731485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45951.377612731485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45951.377612731485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45951.377612731485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45951.377612731485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45951.377612731485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45951.377612731485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45951.377612731485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45951.377612731485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45951.377612731485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45951.377612731485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45951.377612731485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45951.377612731485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45951.377612731485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45951.377612731485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45951.377612731485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45951.377612731485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45951.377612731485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45951.377612731485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45951.377612731485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45951.377612731485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45951.377612731485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45951.377612731485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45951.377612731485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45951.377612731485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45951.377612731485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45951.377612731485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45951.377612731485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45951.377612731485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45951.377612731485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45951.377612731485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45951.377612731485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45951.377612731485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45951.377612731485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45951.377612731485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45951.377612731485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45951.377612731485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45951.377612731485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45951.377612731485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45951.377612731485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45951.377612731485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45951.377612731485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45951.377612731485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45951.377612731485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45951.377612731485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45951.377612731485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45951.377612731485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45951.377612731485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45951.377612731485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45951.377612731485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45951.377612731485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45951.377612731485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45951.377612731485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45951.377612731485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45951.377612731485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45951.377612731485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45951.377612731485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45951.377612731485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45951.377612731485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45951.377612731485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45951.377612731485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45951.377612731485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45951.377612731485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45951.377612731485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45951.377612731485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45951.377612731485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45951.377612731485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45951.377612731485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45951.377612731485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45951.377612731485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45951.377612731485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45951.377612731485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45951.377612731485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45951.377612731485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45951.377612731485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45951.377612731485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45951.377612731485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45951.377612731485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45951.377612731485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45951.377612731485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45951.377612731485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45951.377612731485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45951.377612731485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45951.377612731485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45951.377612731485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45951.377612731485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45951.377612731485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45951.377612731485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45951.377612731485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45951.377612731485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45951.377612731485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45951.377612731485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45951.377612731485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45951.377612731485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45951.377612731485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45951.377612731485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45951.377612731485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45951.377612731485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45951.377612731485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45951.377612731485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45951.377612731485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45951.377612731485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45951.377612731485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45951.377612731485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45951.377612731485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45951.377612731485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45951.377612731485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45951.377612731485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45951.377612731485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45951.377612731485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45951.377612731485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45951.377612731485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45951.377612731485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45951.377612731485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45951.377612731485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45951.377612731485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45951.377612731485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45951.377612731485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45951.377612731485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45951.377612731485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45951.377612731485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45951.377612731485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45951.377612731485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45951.377612731485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45951.377612731485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45951.377612731485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45951.377612731485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45951.377612731485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45951.377612731485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45951.377612731485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45951.377612731485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45951.377612731485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45951.377612731485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45951.377612731485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45951.377612731485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45951.377612731485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45951.377612731485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45951.377612731485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45951.377612731485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45951.377612731485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45951.377612731485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45951.377612731485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45951.377612731485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45951.377612731485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45951.377612731485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45951.377612731485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45951.377612731485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45951.377612731485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45951.377612731485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45951.377612731485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45951.377612731485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45951.377612731485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45951.377612731485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45951.377612731485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45951.377612731485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45951.377612731485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45951.377612731485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45951.377612731485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45951.377612731485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45951.377612731485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45951.377612731485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45951.377612731485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45951.377612731485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45951.377612731485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45951.377612731485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45951.377612731485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45951.377612731485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45951.377612731485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45951.377612731485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45951.377612731485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45951.377612731485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45951.377612731485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45951.377612731485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45951.377612731485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45951.377612731485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45951.377612731485</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0"/>
  <sheetViews>
    <sheetView workbookViewId="0">
      <selection activeCell="B6" sqref="B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39100</v>
      </c>
      <c r="B2" s="98" t="str">
        <f>IFERROR(VLOOKUP(D2,DB!A:K,11,0),"")</f>
        <v>R4</v>
      </c>
      <c r="C2" s="99">
        <v>1</v>
      </c>
      <c r="D2" s="95" t="s">
        <v>35115</v>
      </c>
      <c r="E2" s="100" t="s">
        <v>38998</v>
      </c>
      <c r="F2" s="101">
        <v>45703.480717592596</v>
      </c>
      <c r="G2" s="102">
        <f ca="1">IFERROR(NOW()-F2,"")</f>
        <v>247.8968949074042</v>
      </c>
      <c r="H2" s="101">
        <v>45703.474768518521</v>
      </c>
      <c r="I2" s="98" t="str">
        <f>IFERROR(VLOOKUP(D2,DB!A:F,6,0),"")</f>
        <v>SCECO</v>
      </c>
      <c r="J2" s="98" t="str">
        <f>IFERROR(VLOOKUP(D2,DB!A:G,7,0),"")</f>
        <v>Dead</v>
      </c>
      <c r="K2" s="103" t="s">
        <v>39101</v>
      </c>
      <c r="L2" s="95" t="str">
        <f>IFERROR(VLOOKUP(D2,DB!A:I,9,0),"")</f>
        <v>Latis</v>
      </c>
    </row>
    <row r="3" spans="1:16" ht="15" customHeight="1">
      <c r="A3" s="121"/>
      <c r="B3" s="121" t="str">
        <f>IFERROR(VLOOKUP(D3,DB!A:K,11,0),"")</f>
        <v/>
      </c>
      <c r="C3" s="122"/>
      <c r="D3" s="123"/>
      <c r="E3" s="100"/>
      <c r="F3" s="125"/>
      <c r="G3" s="126">
        <f ca="1">IFERROR(NOW()-F3,"")</f>
        <v>45951.3776125</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45951.3776125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45951.3776125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45951.3776125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45951.3776125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45951.3776125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45951.3776125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45951.3776125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45951.3776125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45951.3776125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45951.3776125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45951.3776125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45951.3776125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45951.3776125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45951.3776125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45951.3776125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45951.3776125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45951.3776125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45951.3776125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45951.3776125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45951.3776125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45951.3776125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45951.3776125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45951.3776125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45951.3776125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45951.3776125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45951.3776125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45951.3776125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45951.3776125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45951.3776125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45951.3776125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45951.3776125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45951.3776125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45951.3776125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45951.3776125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45951.3776125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45951.3776125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45951.3776125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45951.3776125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45951.3776125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45951.3776125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45951.3776125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45951.3776125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45951.3776125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45951.3776125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45951.3776125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45951.3776125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45951.3776125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45951.3776125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45951.3776125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45951.3776125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45951.3776125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45951.3776125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45951.3776125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45951.3776125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45951.3776125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45951.3776125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45951.3776125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45951.3776125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45951.3776125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45951.3776125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45951.3776125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45951.3776125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45951.3776125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45951.3776125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45951.3776125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45951.3776125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45951.3776125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45951.3776125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45951.3776125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45951.3776125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45951.3776125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45951.3776125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45951.3776125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45951.3776125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45951.3776125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45951.3776125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45951.3776125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45951.3776125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45951.3776125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45951.3776125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45951.3776125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45951.3776125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45951.3776125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45951.3776125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45951.3776125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45951.377612731485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45951.377612731485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45951.377612731485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45951.377612731485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45951.377612731485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45951.377612731485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45951.377612731485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45951.377612731485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45951.377612731485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45951.377612731485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45951.377612731485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45951.377612731485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45951.377612731485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45951.377612731485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45951.377612731485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45951.377612731485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45951.377612731485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45951.377612731485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45951.377612731485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45951.377612731485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45951.377612731485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45951.377612731485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45951.377612731485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45951.377612731485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45951.377612731485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45951.377612731485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45951.377612731485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45951.377612731485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45951.377612731485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45951.377612731485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45951.377612731485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45951.377612731485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45951.377612731485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45951.377612731485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45951.377612731485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45951.377612731485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45951.377612731485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45951.377612731485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45951.377612731485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45951.377612731485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45951.377612731485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45951.377612731485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45951.377612731485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45951.377612731485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45951.377612731485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45951.377612731485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45951.377612731485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45951.377612731485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45951.377612731485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45951.377612731485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45951.377612731485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45951.377612731485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45951.377612731485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45951.377612731485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45951.377612731485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45951.377612731485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45951.377612731485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45951.377612731485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45951.377612731485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45951.377612731485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45951.377612731485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45951.377612731485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45951.377612731485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45951.377612731485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45951.377612731485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45951.377612731485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45951.377612731485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45951.377612731485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45951.377612731485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45951.377612731485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45951.377612731485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45951.377612731485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45951.377612731485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45951.377612731485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45951.377612731485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45951.377612731485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45951.377612731485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45951.377612731485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45951.377612731485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45951.377612731485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45951.377612731485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45951.377612731485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45951.377612731485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45951.377612731485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45951.377612731485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45951.377612731485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45951.377612731485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45951.377612731485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45951.377612731485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45951.377612731485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45951.377612731485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45951.377612731485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45951.377612731485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45951.377612731485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45951.377612731485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45951.377612731485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45951.377612731485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45951.377612731485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45951.377612731485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45951.377612731485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45951.377612731485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45951.377612731485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45951.377612731485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45951.377612731485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45951.377612731485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45951.377612731485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45951.377612731485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45951.377612731485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45951.377612731485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45951.377612731485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45951.377612731485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45951.377612731485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45951.377612731485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45951.377612731485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45951.377612731485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45951.377612731485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45951.377612731485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45951.377612731485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45951.377612731485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45951.377612731485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45951.377612731485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45951.377612731485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45951.377612731485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45951.377612731485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45951.377612731485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45951.377612731485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45951.377612731485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45951.377612731485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45951.377612731485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45951.377612731485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45951.377612731485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45951.377612731485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45951.377612731485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45951.377612731485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45951.377612731485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45951.377612731485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45951.377612731485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45951.377612731485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45951.377612731485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45951.377612731485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45951.377612731485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45951.377612731485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45951.377612731485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45951.377612731485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45951.377612731485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45951.377612731485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45951.377612731485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45951.377612731485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45951.377612731485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45951.377612731485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45951.377612731485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45951.377612731485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45951.377612731485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45951.377612731485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45951.377612731485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45951.377612731485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45951.377612731485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45951.377612731485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45951.377612731485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45951.377612731485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45951.377612731485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45951.377612731485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45951.377612731485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45951.377612731485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45951.377612731485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45951.377612731485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45951.377612731485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45951.377612731485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45951.377612731485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45951.377612731485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45951.377612731485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45951.377612731485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45951.377612731485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45951.377612731485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45951.377612731485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45951.377612731485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45951.377612731485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45951.377612731485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45951.377612731485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45951.377612731485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45951.377612731485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45951.377612731485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45951.377612731485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45951.377612731485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45951.377612731485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45951.377612731485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45951.377612731485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45951.377612731485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45951.377612731485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45951.377612731485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45951.377612731485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45951.377612731485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45951.377612731485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45951.377612731485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45951.377612731485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45951.377612731485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45951.377612731485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45951.377612731485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45951.377612731485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45951.377612731485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45951.377612731485</v>
      </c>
      <c r="H289" s="125"/>
      <c r="I289" s="121" t="str">
        <f>IFERROR(VLOOKUP(D289,DB!A:F,6,0),"")</f>
        <v/>
      </c>
      <c r="J289" s="121" t="str">
        <f>IFERROR(VLOOKUP(D289,DB!A:G,7,0),"")</f>
        <v/>
      </c>
      <c r="K289" s="127"/>
      <c r="L289" s="123" t="str">
        <f>IFERROR(VLOOKUP(D289,DB!A:I,9,0),"")</f>
        <v/>
      </c>
    </row>
    <row r="290" spans="1:12" ht="15" customHeight="1">
      <c r="A290" s="128"/>
      <c r="B290" s="128" t="str">
        <f>IFERROR(VLOOKUP(D290,DB!A:K,11,0),"")</f>
        <v/>
      </c>
      <c r="C290" s="129"/>
      <c r="D290" s="130"/>
      <c r="E290" s="131"/>
      <c r="F290" s="132"/>
      <c r="G290" s="133">
        <f ca="1">IFERROR(NOW()-F290,"")</f>
        <v>45951.377612731485</v>
      </c>
      <c r="H290" s="132"/>
      <c r="I290" s="128" t="str">
        <f>IFERROR(VLOOKUP(D290,DB!A:F,6,0),"")</f>
        <v/>
      </c>
      <c r="J290" s="128" t="str">
        <f>IFERROR(VLOOKUP(D290,DB!A:G,7,0),"")</f>
        <v/>
      </c>
      <c r="K290" s="134"/>
      <c r="L290" s="130" t="str">
        <f>IFERROR(VLOOKUP(D290,DB!A:I,9,0),"")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39102</v>
      </c>
      <c r="B2" s="37" t="str">
        <f>IFERROR(VLOOKUP(D2,DB!A:K,11,0),"")</f>
        <v>R5</v>
      </c>
      <c r="C2" s="37">
        <v>3</v>
      </c>
      <c r="D2" s="120" t="s">
        <v>36034</v>
      </c>
      <c r="E2" s="37" t="s">
        <v>38998</v>
      </c>
      <c r="F2" s="38">
        <v>45891.832060185188</v>
      </c>
      <c r="G2" s="146">
        <f ca="1">IFERROR(NOW()-F2,"")</f>
        <v>59.545552314812085</v>
      </c>
      <c r="H2" s="38">
        <v>45891.790393518517</v>
      </c>
      <c r="I2" s="37" t="str">
        <f>IFERROR(VLOOKUP(D2,DB!A:F,6,0),"")</f>
        <v>Generator-SG</v>
      </c>
      <c r="J2" s="37" t="str">
        <f>IFERROR(VLOOKUP(D2,DB!A:G,7,0),"")</f>
        <v>Vandalized</v>
      </c>
      <c r="K2" s="37" t="s">
        <v>39103</v>
      </c>
      <c r="L2" s="37" t="str">
        <f>IFERROR(VLOOKUP(D2,DB!A:I,9,0),"")</f>
        <v>Latis</v>
      </c>
      <c r="M2" s="119"/>
    </row>
    <row r="3" spans="1:13" ht="30.75">
      <c r="A3" s="37" t="s">
        <v>39104</v>
      </c>
      <c r="B3" s="37" t="str">
        <f>IFERROR(VLOOKUP(D3,DB!A:K,11,0),"")</f>
        <v>R5</v>
      </c>
      <c r="C3" s="37">
        <v>1</v>
      </c>
      <c r="D3" s="37" t="s">
        <v>31329</v>
      </c>
      <c r="E3" s="37" t="s">
        <v>39083</v>
      </c>
      <c r="F3" s="38">
        <v>45926.188877314817</v>
      </c>
      <c r="G3" s="146">
        <f t="shared" ref="G3" ca="1" si="0">IFERROR(NOW()-F3,"")</f>
        <v>25.188735185183759</v>
      </c>
      <c r="H3" s="38">
        <v>45926.158159722225</v>
      </c>
      <c r="I3" s="37" t="str">
        <f>IFERROR(VLOOKUP(D3,DB!A:F,6,0),"")</f>
        <v>SCECO</v>
      </c>
      <c r="J3" s="37" t="str">
        <f>IFERROR(VLOOKUP(D3,DB!A:G,7,0),"")</f>
        <v>Good</v>
      </c>
      <c r="K3" s="37" t="s">
        <v>39105</v>
      </c>
      <c r="L3" s="37" t="str">
        <f>IFERROR(VLOOKUP(D3,DB!A:I,9,0),"")</f>
        <v>Latis</v>
      </c>
      <c r="M3" s="119"/>
    </row>
    <row r="4" spans="1:13" ht="30.75">
      <c r="A4" s="37" t="s">
        <v>39106</v>
      </c>
      <c r="B4" s="37" t="str">
        <f>IFERROR(VLOOKUP(D4,DB!A:K,11,0),"")</f>
        <v>R5</v>
      </c>
      <c r="C4" s="37">
        <v>2</v>
      </c>
      <c r="D4" s="37" t="s">
        <v>31193</v>
      </c>
      <c r="E4" s="37" t="s">
        <v>38998</v>
      </c>
      <c r="F4" s="38">
        <v>45944.771574074075</v>
      </c>
      <c r="G4" s="39">
        <f t="shared" ref="G4" ca="1" si="1">IFERROR(NOW()-F4,"")</f>
        <v>6.6060384259253624</v>
      </c>
      <c r="H4" s="38">
        <v>45944.676192129627</v>
      </c>
      <c r="I4" s="37" t="str">
        <f>IFERROR(VLOOKUP(D4,DB!A:F,6,0),"")</f>
        <v>SCECO</v>
      </c>
      <c r="J4" s="37" t="str">
        <f>IFERROR(VLOOKUP(D4,DB!A:G,7,0),"")</f>
        <v>Dead</v>
      </c>
      <c r="K4" s="37" t="s">
        <v>39107</v>
      </c>
      <c r="L4" s="37" t="str">
        <f>IFERROR(VLOOKUP(D4,DB!A:I,9,0),"")</f>
        <v>Latis</v>
      </c>
    </row>
    <row r="5" spans="1:13" ht="30.75">
      <c r="A5" s="159" t="s">
        <v>39108</v>
      </c>
      <c r="B5" s="159" t="str">
        <f>IFERROR(VLOOKUP(D5,DB!A:K,11,0),"")</f>
        <v>R5</v>
      </c>
      <c r="C5" s="159">
        <v>1</v>
      </c>
      <c r="D5" s="159" t="s">
        <v>34781</v>
      </c>
      <c r="E5" s="159" t="s">
        <v>39083</v>
      </c>
      <c r="F5" s="160">
        <v>45948.661111111112</v>
      </c>
      <c r="G5" s="161">
        <f ca="1">IFERROR(NOW()-F5,"")</f>
        <v>2.7165013888879912</v>
      </c>
      <c r="H5" s="160">
        <v>45948.661111111112</v>
      </c>
      <c r="I5" s="159" t="str">
        <f>IFERROR(VLOOKUP(D5,DB!A:F,6,0),"")</f>
        <v>SCECO</v>
      </c>
      <c r="J5" s="159" t="str">
        <f>IFERROR(VLOOKUP(D5,DB!A:G,7,0),"")</f>
        <v>Dead</v>
      </c>
      <c r="K5" s="159" t="s">
        <v>39109</v>
      </c>
      <c r="L5" s="159" t="str">
        <f>IFERROR(VLOOKUP(D5,DB!A:I,9,0),"")</f>
        <v>Latis</v>
      </c>
    </row>
    <row r="6" spans="1:13" ht="15">
      <c r="A6" s="159"/>
      <c r="B6" s="159" t="str">
        <f>IFERROR(VLOOKUP(D6,DB!A:K,11,0),"")</f>
        <v/>
      </c>
      <c r="C6" s="159"/>
      <c r="D6" s="159"/>
      <c r="E6" s="159"/>
      <c r="F6" s="160"/>
      <c r="G6" s="161">
        <f ca="1">IFERROR(NOW()-F6,"")</f>
        <v>45951.3776125</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45951.3776125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45951.3776125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45951.3776125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45951.3776125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45951.3776125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45951.3776125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45951.3776125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45951.3776125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45951.3776125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45951.3776125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45951.3776125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45951.3776125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45951.3776125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45951.3776125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45951.3776125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45951.3776125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45951.3776125</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45951.3776125</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45951.3776125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45951.3776125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45951.3776125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45951.3776125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45951.3776125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45951.3776125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45951.3776125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45951.3776125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45951.3776125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45951.3776125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45951.3776125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45951.3776125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45951.3776125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45951.3776125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45951.3776125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45951.3776125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45951.3776125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45951.3776125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45951.3776125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45951.3776125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45951.3776125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45951.3776125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45951.3776125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45951.3776125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45951.3776125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45951.3776125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45951.3776125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45951.3776125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45951.3776125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45951.3776125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45951.3776125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45951.3776125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45951.3776125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45951.3776125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45951.3776125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45951.3776125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45951.3776125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45951.3776125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45951.3776125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45951.3776125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45951.3776125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45951.3776125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45951.3776125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45951.3776125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45951.3776125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45951.3776125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45951.3776125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45951.3776125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45951.3776125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45951.3776125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45951.3776125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45951.3776125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45951.3776125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45951.3776125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45951.3776125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45951.3776125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45951.3776125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45951.3776125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45951.3776125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45951.3776125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45951.3776125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45951.3776125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45951.3776125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45951.3776125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45951.3776125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45951.3776125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45951.3776125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45951.3776125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45951.3776125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45951.3776125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45951.3776125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45951.3776125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45951.3776125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45951.3776125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45951.3776125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45951.3776125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45951.3776125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45951.3776125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45951.3776125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45951.3776125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45951.3776125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45951.3776125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45951.3776125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45951.3776125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45951.3776125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45951.3776125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45951.3776125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45951.3776125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45951.3776125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45951.3776125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45951.3776125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45951.3776125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45951.3776125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45951.3776125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45951.3776125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45951.3776125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45951.3776125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45951.3776125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45951.3776125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45951.3776125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45951.3776125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45951.3776125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45951.3776125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45951.3776125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45951.3776125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45951.3776125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45951.3776125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45951.3776125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45951.3776125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45951.3776125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45951.3776125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45951.3776125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45951.3776125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45951.3776125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45951.3776125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45951.3776125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45951.3776125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45951.3776125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45951.3776125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45951.3776125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45951.3776125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45951.3776125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45951.3776125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45951.3776125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45951.3776125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45951.3776125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45951.3776125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45951.3776125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45951.3776125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45951.3776125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45951.3776125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45951.3776125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45951.3776125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45951.3776125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45951.3776125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45951.3776125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45951.3776125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45951.3776125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45951.3776125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45951.3776125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45951.3776125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45951.3776125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45951.3776125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45951.3776125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45951.3776125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45951.3776125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45951.3776125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45951.3776125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45951.3776125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45951.3776125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45951.3776125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45951.3776125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45951.3776125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45951.3776125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45951.3776125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45951.3776125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45951.3776125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45951.3776125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45951.3776125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45951.3776125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45951.3776125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45951.3776125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45951.3776125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45951.3776125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45951.3776125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45951.3776125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45951.3776125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45951.3776125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45951.3776125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45951.3776125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45951.3776125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45951.3776125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45951.3776125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45951.3776125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45951.3776125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45951.3776125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45951.3776125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45951.3776125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45951.3776125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45951.3776125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45951.3776125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45951.3776125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45951.3776125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45951.3776125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45951.3776125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45951.3776125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45951.3776125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45951.3776125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45951.3776125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45951.3776125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45951.3776125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45951.3776125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45951.3776125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45951.3776125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45951.3776125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45951.3776125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45951.3776125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45951.3776125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45951.3776125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45951.3776125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45951.3776125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45951.3776125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45951.3776125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45951.3776125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45951.3776125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45951.3776125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45951.3776125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45951.3776125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45951.3776125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45951.3776125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45951.3776125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45951.3776125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45951.3776125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45951.3776125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45951.3776125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45951.3776125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45951.3776125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45951.3776125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45951.3776125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45951.3776125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45951.3776125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45951.3776125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45951.3776125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45951.3776125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45951.3776125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45951.3776125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45951.3776125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45951.3776125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45951.3776125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45951.3776125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45951.3776125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45951.3776125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45951.3776125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45951.3776125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45951.3776125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45951.3776125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45951.3776125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45951.3776125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45951.3776125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45951.3776125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45951.3776125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45951.3776125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45951.3776125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45951.3776125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45951.3776125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45951.3776125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45951.3776125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45951.3776125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45951.3776125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45951.3776125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45951.3776125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45951.3776125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45951.3776125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45951.3776125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45951.3776125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45951.3776125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45951.3776125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45951.3776125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45951.3776125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45951.3776125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45951.3776125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45951.3776125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45951.3776125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45951.3776125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45951.3776125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45951.3776125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45951.3776125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45951.3776125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45951.3776125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45951.3776125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45951.3776125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45951.3776125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45951.3776125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45951.3776125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45951.3776125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45951.3776125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45951.3776125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45951.3776125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45951.3776125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45951.3776125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45951.3776125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45951.3776125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45951.3776125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45951.3776125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45951.3776125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45951.3776125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45951.3776125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45951.3776125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45951.3776125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45951.3776125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45951.3776125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45951.3776125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45951.3776125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45951.3776125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45951.3776125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45951.3776125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45951.3776125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45951.3776125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45951.3776125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45951.3776125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45951.3776125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45951.3776125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45951.3776125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45951.3776125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45951.3776125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45951.3776125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45951.3776125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45951.3776125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45951.3776125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45951.3776125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45951.3776125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45951.3776125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45951.3776125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45951.3776125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45951.3776125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45951.3776125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45951.3776125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45951.3776125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45951.3776125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45951.3776125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45951.3776125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45951.3776125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45951.3776125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45951.3776125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45951.3776125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45951.3776125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45951.3776125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45951.3776125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45951.3776125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45951.3776125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45951.3776125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45951.3776125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45951.3776125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45951.3776125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45951.3776125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45951.3776125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45951.3776125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45951.3776125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45951.3776125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45951.3776125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45951.3776125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45951.3776125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45951.3776125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45951.3776125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45951.3776125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45951.3776125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45951.3776125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45951.3776125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45951.3776125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45951.3776125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45951.3776125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45951.3776125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45951.3776125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45951.3776125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45951.3776125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45951.3776125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45951.3776125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45951.3776125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45951.3776125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45951.3776125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45951.3776125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45951.3776125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45951.3776125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45951.3776125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45951.3776125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45951.3776125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45951.3776125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45951.3776125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45951.3776125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45951.3776125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45951.3776125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45951.3776125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45951.3776125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45951.3776125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45951.3776125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45951.3776125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45951.3776125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45951.3776125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45951.3776125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45951.3776125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45951.3776125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45951.3776125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45951.3776125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45951.3776125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45951.3776125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45951.3776125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45951.3776125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45951.3776125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45951.3776125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45951.3776125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45951.3776125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45951.3776125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45951.3776125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45951.3776125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45951.3776125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45951.3776125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45951.3776125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45951.3776125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45951.3776125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45951.3776125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45951.3776125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45951.3776125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45951.3776125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45951.3776125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45951.3776125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45951.3776125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45951.3776125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45951.3776125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45951.3776125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45951.3776125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45951.3776125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45951.3776125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45951.3776125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45951.3776125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45951.3776125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45951.3776125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45951.3776125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45951.3776125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45951.3776125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45951.3776125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45951.3776125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45951.3776125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45951.3776125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45951.3776125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45951.3776125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45951.3776125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45951.3776125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45951.3776125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45951.3776125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45951.3776125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45951.3776125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45951.3776125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45951.3776125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45951.3776125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45951.3776125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45951.3776125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45951.3776125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45951.3776125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45951.3776125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45951.3776125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45951.3776125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45951.3776125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45951.3776125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45951.3776125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45951.3776125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45951.3776125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45951.3776125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45951.3776125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45951.3776125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45951.3776125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45951.3776125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45951.3776125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45951.3776125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45951.3776125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45951.3776125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45951.3776125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45951.3776125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45951.3776125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45951.3776125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45951.3776125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45951.3776125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45951.3776125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45951.3776125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45951.3776125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45951.3776125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45951.3776125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45951.3776125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45951.3776125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45951.3776125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45951.3776125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45951.3776125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45951.3776125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45951.3776125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45951.3776125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45951.3776125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45951.3776125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45951.3776125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45951.3776125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45951.3776125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45951.3776125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45951.3776125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45951.3776125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45951.3776125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45951.3776125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45951.3776125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45951.3776125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45951.3776125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45951.3776125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45951.3776125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45951.3776125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45951.3776125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45951.3776125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45951.3776125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45951.3776125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45951.3776125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45951.3776125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45951.3776125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45951.3776125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45951.3776125</v>
      </c>
      <c r="H523" s="160"/>
      <c r="I523" s="159" t="str">
        <f>IFERROR(VLOOKUP(D523,DB!A:F,6,0),"")</f>
        <v/>
      </c>
      <c r="J523" s="159" t="str">
        <f>IFERROR(VLOOKUP(D523,DB!A:G,7,0),"")</f>
        <v/>
      </c>
      <c r="K523" s="159"/>
      <c r="L523" s="159"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3"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45951.3776125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45951.3776125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45951.3776125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45951.3776125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45951.3776125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45951.3776125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45951.3776125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45951.3776125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45951.3776125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45951.3776125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45951.3776125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45951.3776125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45951.3776125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45951.3776125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45951.3776125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45951.3776125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45951.3776125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45951.3776125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45951.3776125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45951.3776125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45951.3776125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45951.3776125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45951.3776125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45951.3776125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45951.3776125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45951.3776125</v>
      </c>
      <c r="H27" s="109"/>
      <c r="I27" s="105" t="str">
        <f>IFERROR(VLOOKUP(D27,DB!A:F,6,0),"")</f>
        <v/>
      </c>
      <c r="J27" s="104" t="str">
        <f>IFERROR(VLOOKUP(D27,DB!A:G,7,0),"")</f>
        <v/>
      </c>
      <c r="K27" s="110"/>
      <c r="L27" s="111"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2025-10-21T06:05:49Z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