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178" documentId="13_ncr:1_{F6CB121F-512D-4AA6-A0C1-0FB36C537598}" xr6:coauthVersionLast="47" xr6:coauthVersionMax="47" xr10:uidLastSave="{FF26F1DD-3DD5-44AB-9F86-944FC9191F4D}"/>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4" i="4"/>
  <c r="G4" i="4"/>
  <c r="I4" i="4"/>
  <c r="J4" i="4"/>
  <c r="L4" i="4"/>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J2" i="1"/>
  <c r="L2" i="1"/>
  <c r="L3" i="1"/>
  <c r="I3" i="1"/>
  <c r="G3" i="1"/>
  <c r="B3" i="1"/>
  <c r="J3" i="1"/>
  <c r="L3"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J3"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I3"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G3"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J4" i="5"/>
  <c r="J5" i="5"/>
  <c r="J6" i="5"/>
  <c r="J7" i="5"/>
  <c r="J8" i="5"/>
  <c r="J9" i="5"/>
  <c r="J10" i="5"/>
  <c r="J11" i="5"/>
  <c r="J12" i="5"/>
  <c r="I4" i="5"/>
  <c r="I5" i="5"/>
  <c r="I6" i="5"/>
  <c r="I7" i="5"/>
  <c r="I8" i="5"/>
  <c r="I9" i="5"/>
  <c r="I10" i="5"/>
  <c r="I11" i="5"/>
  <c r="I12" i="5"/>
  <c r="B4" i="5"/>
  <c r="B5" i="5"/>
  <c r="B6" i="5"/>
  <c r="B7" i="5"/>
  <c r="B8" i="5"/>
  <c r="B9" i="5"/>
  <c r="B10" i="5"/>
  <c r="B11" i="5"/>
  <c r="B12"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<sst xmlns="http://schemas.openxmlformats.org/spreadsheetml/2006/main" count="178599" uniqueCount="39084">
  <si>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</si>
  <si>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</si>
  <si>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</si>
  <si>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</si>
  <si>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</si>
  <si>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</si>
  <si>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</si>
  <si>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</si>
  <si>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</si>
  <si>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</si>
  <si>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</si>
  <si>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</si>
  <si>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</si>
  <si>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</si>
  <si>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</si>
  <si>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</si>
  <si>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</si>
  <si>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</si>
  <si>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</si>
  <si>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</si>
  <si>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</si>
  <si>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</si>
  <si>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</si>
  <si>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</si>
  <si>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</si>
  <si>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</si>
  <si>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</si>
  <si>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</si>
  <si>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</si>
  <si>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</si>
  <si>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</si>
  <si>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</si>
  <si>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</si>
  <si>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</si>
  <si>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</si>
  <si>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</si>
  <si>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</si>
  <si>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</si>
  <si>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</si>
  <si>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</si>
  <si>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</si>
  <si>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</si>
  <si>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</si>
  <si>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</si>
  <si>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</si>
  <si>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</si>
  <si>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</si>
  <si>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</si>
  <si>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</si>
  <si>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</si>
  <si>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</si>
  <si>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</si>
  <si>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</si>
  <si>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</si>
  <si>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</si>
  <si>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</si>
  <si>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</si>
  <si>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</si>
  <si>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</si>
  <si>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</si>
  <si>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</si>
  <si>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</si>
  <si>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</si>
  <si>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</si>
  <si>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</si>
  <si>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</si>
  <si>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</si>
  <si>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</si>
  <si>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</si>
  <si>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</si>
  <si>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</si>
  <si>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</si>
  <si>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</si>
  <si>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</si>
  <si>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</si>
  <si>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</si>
  <si>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</si>
  <si>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</si>
  <si>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</si>
  <si>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</si>
  <si>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</si>
  <si>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</si>
  <si>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</si>
  <si>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</si>
  <si>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</si>
  <si>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</si>
  <si>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</si>
  <si>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</si>
  <si>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</si>
  <si>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</si>
  <si>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</si>
  <si>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</si>
  <si>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</si>
  <si>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</si>
  <si>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</si>
  <si>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</si>
  <si>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</si>
  <si>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</si>
  <si>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</si>
  <si>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</si>
  <si>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</si>
  <si>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</si>
  <si>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</si>
  <si>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</si>
  <si>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</si>
  <si>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</si>
  <si>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</si>
  <si>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</si>
  <si>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</si>
  <si>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</si>
  <si>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</si>
  <si>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</si>
  <si>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</si>
  <si>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</si>
  <si>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</si>
  <si>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</si>
  <si>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</si>
  <si>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</si>
  <si>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</si>
  <si>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</si>
  <si>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</si>
  <si>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</si>
  <si>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</si>
  <si>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</si>
  <si>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</si>
  <si>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</si>
  <si>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</si>
  <si>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</si>
  <si>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</si>
  <si>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</si>
  <si>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</si>
  <si>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</si>
  <si>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</si>
  <si>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</si>
  <si>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</si>
  <si>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</si>
  <si>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</si>
  <si>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</si>
  <si>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</si>
  <si>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</si>
  <si>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</si>
  <si>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</si>
  <si>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</si>
  <si>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</si>
  <si>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</si>
  <si>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</si>
  <si>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</si>
  <si>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</si>
  <si>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</si>
  <si>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</si>
  <si>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</si>
  <si>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</si>
  <si>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</si>
  <si>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</si>
  <si>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</si>
  <si>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</si>
  <si>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</si>
  <si>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</si>
  <si>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</si>
  <si>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</si>
  <si>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</si>
  <si>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</si>
  <si>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</si>
  <si>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</si>
  <si>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</si>
  <si>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</si>
  <si>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</si>
  <si>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</si>
  <si>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</si>
  <si>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</si>
  <si>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</si>
  <si>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</si>
  <si>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</si>
  <si>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</si>
  <si>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</si>
  <si>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</si>
  <si>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</si>
  <si>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</si>
  <si>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</si>
  <si>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</si>
  <si>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</si>
  <si>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</si>
  <si>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</si>
  <si>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</si>
  <si>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</si>
  <si>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</si>
  <si>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</si>
  <si>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</si>
  <si>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</si>
  <si>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</si>
  <si>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</si>
  <si>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</si>
  <si>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</si>
  <si>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</si>
  <si>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</si>
  <si>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</si>
  <si>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</si>
  <si>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</si>
  <si>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</si>
  <si>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</si>
  <si>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</si>
  <si>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</si>
  <si>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</si>
  <si>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</si>
  <si>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</si>
  <si>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</si>
  <si>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</si>
  <si>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</si>
  <si>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</si>
  <si>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</si>
  <si>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</si>
  <si>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</si>
  <si>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</si>
  <si>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</si>
  <si>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</si>
  <si>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</si>
  <si>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</si>
  <si>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</si>
  <si>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</si>
  <si>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</si>
  <si>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</si>
  <si>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</si>
  <si>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</si>
  <si>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</si>
  <si>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</si>
  <si>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</si>
  <si>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</si>
  <si>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</si>
  <si>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</si>
  <si>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</si>
  <si>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</si>
  <si>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</si>
  <si>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</si>
  <si>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</si>
  <si>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</si>
  <si>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</si>
  <si>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</si>
  <si>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</si>
  <si>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</si>
  <si>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</si>
  <si>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</si>
  <si>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</si>
  <si>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</si>
  <si>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</si>
  <si>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</si>
  <si>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</si>
  <si>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</si>
  <si>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</si>
  <si>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</si>
  <si>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</si>
  <si>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</si>
  <si>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</si>
  <si>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</si>
  <si>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</si>
  <si>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</si>
  <si>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</si>
  <si>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</si>
  <si>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</si>
  <si>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</si>
  <si>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</si>
  <si>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</si>
  <si>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</si>
  <si>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</si>
  <si>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</si>
  <si>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</si>
  <si>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</si>
  <si>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</si>
  <si>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</si>
  <si>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</si>
  <si>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</si>
  <si>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</si>
  <si>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</si>
  <si>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</si>
  <si>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</si>
  <si>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</si>
  <si>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</si>
  <si>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</si>
  <si>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</si>
  <si>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</si>
  <si>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</si>
  <si>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</si>
  <si>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</si>
  <si>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</si>
  <si>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</si>
  <si>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</si>
  <si>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</si>
  <si>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</si>
  <si>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</si>
  <si>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</si>
  <si>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</si>
  <si>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</si>
  <si>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</si>
  <si>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</si>
  <si>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</si>
  <si>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</si>
  <si>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</si>
  <si>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</si>
  <si>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</si>
  <si>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</si>
  <si>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</si>
  <si>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</si>
  <si>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</si>
  <si>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</si>
  <si>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</si>
  <si>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</si>
  <si>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</si>
  <si>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</si>
  <si>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</si>
  <si>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</si>
  <si>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</si>
  <si>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</si>
  <si>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</si>
  <si>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</si>
  <si>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</si>
  <si>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</si>
  <si>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</si>
  <si>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</si>
  <si>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</si>
  <si>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</si>
  <si>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</si>
  <si>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</si>
  <si>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</si>
  <si>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</si>
  <si>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</si>
  <si>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</si>
  <si>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</si>
  <si>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</si>
  <si>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</si>
  <si>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</si>
  <si>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</si>
  <si>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</si>
  <si>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</si>
  <si>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</si>
  <si>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</si>
  <si>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</si>
  <si>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</si>
  <si>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</si>
  <si>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</si>
  <si>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</si>
  <si>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</si>
  <si>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</si>
  <si>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</si>
  <si>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</si>
  <si>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</si>
  <si>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</si>
  <si>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</si>
  <si>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</si>
  <si>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</si>
  <si>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</si>
  <si>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</si>
  <si>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</si>
  <si>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</si>
  <si>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</si>
  <si>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</si>
  <si>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</si>
  <si>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</si>
  <si>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</si>
  <si>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</si>
  <si>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</si>
  <si>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</si>
  <si>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</si>
  <si>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</si>
  <si>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</si>
  <si>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</si>
  <si>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</si>
  <si>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</si>
  <si>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</si>
  <si>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</si>
  <si>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</si>
  <si>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</si>
  <si>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</si>
  <si>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</si>
  <si>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</si>
  <si>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</si>
  <si>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</si>
  <si>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</si>
  <si>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</si>
  <si>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</si>
  <si>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</si>
  <si>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</si>
  <si>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</si>
  <si>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</si>
  <si>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</si>
  <si>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</si>
  <si>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</si>
  <si>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</si>
  <si>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</si>
  <si>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</si>
  <si>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</si>
  <si>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</si>
  <si>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</si>
  <si>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</si>
  <si>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</si>
  <si>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</si>
  <si>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</si>
  <si>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</si>
  <si>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</si>
  <si>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</si>
  <si>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</si>
  <si>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</si>
  <si>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</si>
  <si>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</si>
  <si>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</si>
  <si>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</si>
  <si>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</si>
  <si>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</si>
  <si>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</si>
  <si>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</si>
  <si>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</si>
  <si>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</si>
  <si>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</si>
  <si>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</si>
  <si>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</si>
  <si>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</si>
  <si>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</si>
  <si>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</si>
  <si>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</si>
  <si>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</si>
  <si>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</si>
  <si>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</si>
  <si>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</si>
  <si>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</si>
  <si>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</si>
  <si>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</si>
  <si>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</si>
  <si>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</si>
  <si>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</si>
  <si>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</si>
  <si>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</si>
  <si>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</si>
  <si>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</si>
  <si>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</si>
  <si>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</si>
  <si>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</si>
  <si>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</si>
  <si>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</si>
  <si>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</si>
  <si>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</si>
  <si>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</si>
  <si>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</si>
  <si>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</si>
  <si>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</si>
  <si>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</si>
  <si>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</si>
  <si>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</si>
  <si>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</si>
  <si>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</si>
  <si>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</si>
  <si>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</si>
  <si>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</si>
  <si>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</si>
  <si>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</si>
  <si>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</si>
  <si>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</si>
  <si>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</si>
  <si>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</si>
  <si>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</si>
  <si>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</si>
  <si>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</si>
  <si>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</si>
  <si>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</si>
  <si>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</si>
  <si>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</si>
  <si>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</si>
  <si>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</si>
  <si>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</si>
  <si>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</si>
  <si>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</si>
  <si>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</si>
  <si>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</si>
  <si>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</si>
  <si>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</si>
  <si>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</si>
  <si>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</si>
  <si>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</si>
  <si>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</si>
  <si>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</si>
  <si>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</si>
  <si>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</si>
  <si>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</si>
  <si>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</si>
  <si>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</si>
  <si>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</si>
  <si>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</si>
  <si>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</si>
  <si>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</si>
  <si>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</si>
  <si>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</si>
  <si>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</si>
  <si>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</si>
  <si>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</si>
  <si>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</si>
  <si>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</si>
  <si>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</si>
  <si>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</si>
  <si>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</si>
  <si>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</si>
  <si>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</si>
  <si>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</si>
  <si>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</si>
  <si>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</si>
  <si>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</si>
  <si>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</si>
  <si>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</si>
  <si>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</si>
  <si>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</si>
  <si>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</si>
  <si>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</si>
  <si>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</si>
  <si>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</si>
  <si>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</si>
  <si>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</si>
  <si>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</si>
  <si>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</si>
  <si>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</si>
  <si>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</si>
  <si>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</si>
  <si>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</si>
  <si>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</si>
  <si>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</si>
  <si>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</si>
  <si>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</si>
  <si>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</si>
  <si>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</si>
  <si>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</si>
  <si>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</si>
  <si>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</si>
  <si>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</si>
  <si>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</si>
  <si>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</si>
  <si>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</si>
  <si>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</si>
  <si>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</si>
  <si>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</si>
  <si>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</si>
  <si>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</si>
  <si>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</si>
  <si>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</si>
  <si>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</si>
  <si>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</si>
  <si>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</si>
  <si>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</si>
  <si>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</si>
  <si>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</si>
  <si>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</si>
  <si>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</si>
  <si>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</si>
  <si>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</si>
  <si>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</si>
  <si>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</si>
  <si>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</si>
  <si>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</si>
  <si>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</si>
  <si>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</si>
  <si>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</si>
  <si>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</si>
  <si>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</si>
  <si>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</si>
  <si>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</si>
  <si>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</si>
  <si>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</si>
  <si>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</si>
  <si>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</si>
  <si>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</si>
  <si>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</si>
  <si>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</si>
  <si>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</si>
  <si>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</si>
  <si>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</si>
  <si>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</si>
  <si>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</si>
  <si>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</si>
  <si>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</si>
  <si>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</si>
  <si>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</si>
  <si>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</si>
  <si>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</si>
  <si>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</si>
  <si>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</si>
  <si>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</si>
  <si>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</si>
  <si>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</si>
  <si>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</si>
  <si>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</si>
  <si>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</si>
  <si>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</si>
  <si>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</si>
  <si>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</si>
  <si>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</si>
  <si>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</si>
  <si>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</si>
  <si>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</si>
  <si>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</si>
  <si>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</si>
  <si>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</si>
  <si>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</si>
  <si>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</si>
  <si>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</si>
  <si>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</si>
  <si>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</si>
  <si>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</si>
  <si>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</si>
  <si>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</si>
  <si>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</si>
  <si>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</si>
  <si>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</si>
  <si>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</si>
  <si>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</si>
  <si>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</si>
  <si>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</si>
  <si>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</si>
  <si>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</si>
  <si>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</si>
  <si>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</si>
  <si>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</si>
  <si>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</si>
  <si>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</si>
  <si>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</si>
  <si>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</si>
  <si>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</si>
  <si>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</si>
  <si>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</si>
  <si>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</si>
  <si>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</si>
  <si>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</si>
  <si>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</si>
  <si>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</si>
  <si>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</si>
  <si>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</si>
  <si>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</si>
  <si>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</si>
  <si>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</si>
  <si>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</si>
  <si>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</si>
  <si>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</si>
  <si>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</si>
  <si>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</si>
  <si>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</si>
  <si>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</si>
  <si>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</si>
  <si>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</si>
  <si>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</si>
  <si>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</si>
  <si>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</si>
  <si>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</si>
  <si>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</si>
  <si>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</si>
  <si>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</si>
  <si>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</si>
  <si>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</si>
  <si>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</si>
  <si>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</si>
  <si>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</si>
  <si>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</si>
  <si>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</si>
  <si>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</si>
  <si>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</si>
  <si>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</si>
  <si>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</si>
  <si>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</si>
  <si>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</si>
  <si>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</si>
  <si>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</si>
  <si>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</si>
  <si>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</si>
  <si>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</si>
  <si>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</si>
  <si>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</si>
  <si>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</si>
  <si>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</si>
  <si>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</si>
  <si>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</si>
  <si>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</si>
  <si>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</si>
  <si>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</si>
  <si>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</si>
  <si>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</si>
  <si>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</si>
  <si>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</si>
  <si>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</si>
  <si>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</si>
  <si>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</si>
  <si>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</si>
  <si>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</si>
  <si>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</si>
  <si>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</si>
  <si>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</si>
  <si>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</si>
  <si>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</si>
  <si>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</si>
  <si>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</si>
  <si>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</si>
  <si>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</si>
  <si>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</si>
  <si>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</si>
  <si>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</si>
  <si>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</si>
  <si>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</si>
  <si>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</si>
  <si>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</si>
  <si>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</si>
  <si>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</si>
  <si>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</si>
  <si>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</si>
  <si>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</si>
  <si>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</si>
  <si>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</si>
  <si>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</si>
  <si>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</si>
  <si>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</si>
  <si>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</si>
  <si>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</si>
  <si>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</si>
  <si>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</si>
  <si>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</si>
  <si>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</si>
  <si>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</si>
  <si>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</si>
  <si>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</si>
  <si>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</si>
  <si>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</si>
  <si>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</si>
  <si>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</si>
  <si>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</si>
  <si>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</si>
  <si>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</si>
  <si>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</si>
  <si>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</si>
  <si>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</si>
  <si>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</si>
  <si>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</si>
  <si>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</si>
  <si>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</si>
  <si>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</si>
  <si>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</si>
  <si>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</si>
  <si>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</si>
  <si>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</si>
  <si>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</si>
  <si>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</si>
  <si>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</si>
  <si>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</si>
  <si>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</si>
  <si>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</si>
  <si>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</si>
  <si>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</si>
  <si>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</si>
  <si>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</si>
  <si>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</si>
  <si>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</si>
  <si>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</si>
  <si>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</si>
  <si>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</si>
  <si>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</si>
  <si>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</si>
  <si>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</si>
  <si>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</si>
  <si>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</si>
  <si>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</si>
  <si>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</si>
  <si>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</si>
  <si>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</si>
  <si>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</si>
  <si>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</si>
  <si>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</si>
  <si>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</si>
  <si>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</si>
  <si>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</si>
  <si>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</si>
  <si>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</si>
  <si>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</si>
  <si>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</si>
  <si>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</si>
  <si>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</si>
  <si>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</si>
  <si>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</si>
  <si>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</si>
  <si>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</si>
  <si>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</si>
  <si>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</si>
  <si>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</si>
  <si>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</si>
  <si>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</si>
  <si>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</si>
  <si>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</si>
  <si>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</si>
  <si>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</si>
  <si>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</si>
  <si>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</si>
  <si>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</si>
  <si>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</si>
  <si>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</si>
  <si>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</si>
  <si>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</si>
  <si>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</si>
  <si>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</si>
  <si>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</si>
  <si>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</si>
  <si>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</si>
  <si>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</si>
  <si>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</si>
  <si>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</si>
  <si>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</si>
  <si>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</si>
  <si>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</si>
  <si>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</si>
  <si>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</si>
  <si>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</si>
  <si>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</si>
  <si>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</si>
  <si>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</si>
  <si>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</si>
  <si>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</si>
  <si>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</si>
  <si>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</si>
  <si>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</si>
  <si>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</si>
  <si>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</si>
  <si>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</si>
  <si>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</si>
  <si>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</si>
  <si>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</si>
  <si>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</si>
  <si>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</si>
  <si>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</si>
  <si>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</si>
  <si>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</si>
  <si>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</si>
  <si>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</si>
  <si>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</si>
  <si>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</si>
  <si>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</si>
  <si>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</si>
  <si>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</si>
  <si>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</si>
  <si>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</si>
  <si>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</si>
  <si>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</si>
  <si>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</si>
  <si>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</si>
  <si>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</si>
  <si>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</si>
  <si>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</si>
  <si>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</si>
  <si>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</si>
  <si>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</si>
  <si>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</si>
  <si>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</si>
  <si>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</si>
  <si>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</si>
  <si>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</si>
  <si>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</si>
  <si>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</si>
  <si>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</si>
  <si>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</si>
  <si>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</si>
  <si>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</si>
  <si>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</si>
  <si>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</si>
  <si>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</si>
  <si>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</si>
  <si>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</si>
  <si>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</si>
  <si>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</si>
  <si>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</si>
  <si>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</si>
  <si>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</si>
  <si>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</si>
  <si>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</si>
  <si>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</si>
  <si>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</si>
  <si>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</si>
  <si>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</si>
  <si>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</si>
  <si>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</si>
  <si>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</si>
  <si>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</si>
  <si>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</si>
  <si>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</si>
  <si>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</si>
  <si>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</si>
  <si>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</si>
  <si>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</si>
  <si>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</si>
  <si>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</si>
  <si>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</si>
  <si>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</si>
  <si>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</si>
  <si>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</si>
  <si>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</si>
  <si>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</si>
  <si>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</si>
  <si>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</si>
  <si>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</si>
  <si>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</si>
  <si>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</si>
  <si>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</si>
  <si>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</si>
  <si>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</si>
  <si>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</si>
  <si>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</si>
  <si>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</si>
  <si>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</si>
  <si>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</si>
  <si>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</si>
  <si>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</si>
  <si>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</si>
  <si>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</si>
  <si>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</si>
  <si>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</si>
  <si>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</si>
  <si>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</si>
  <si>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</si>
  <si>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</si>
  <si>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</si>
  <si>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</si>
  <si>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</si>
  <si>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</si>
  <si>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</si>
  <si>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</si>
  <si>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</si>
  <si>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</si>
  <si>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</si>
  <si>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</si>
  <si>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</si>
  <si>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</si>
  <si>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</si>
  <si>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</si>
  <si>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</si>
  <si>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</si>
  <si>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</si>
  <si>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</si>
  <si>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</si>
  <si>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</si>
  <si>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</si>
  <si>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</si>
  <si>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</si>
  <si>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</si>
  <si>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</si>
  <si>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</si>
  <si>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</si>
  <si>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</si>
  <si>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</si>
  <si>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</si>
  <si>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</si>
  <si>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</si>
  <si>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</si>
  <si>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</si>
  <si>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</si>
  <si>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</si>
  <si>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</si>
  <si>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</si>
  <si>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</si>
  <si>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</si>
  <si>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</si>
  <si>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</si>
  <si>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</si>
  <si>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</si>
  <si>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</si>
  <si>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</si>
  <si>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</si>
  <si>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</si>
  <si>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</si>
  <si>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</si>
  <si>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</si>
  <si>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</si>
  <si>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</si>
  <si>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</si>
  <si>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</si>
  <si>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</si>
  <si>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</si>
  <si>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</si>
  <si>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</si>
  <si>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</si>
  <si>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</si>
  <si>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</si>
  <si>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</si>
  <si>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</si>
  <si>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</si>
  <si>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</si>
  <si>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</si>
  <si>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</si>
  <si>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</si>
  <si>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</si>
  <si>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</si>
  <si>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</si>
  <si>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</si>
  <si>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</si>
  <si>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</si>
  <si>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</si>
  <si>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</si>
  <si>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</si>
  <si>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</si>
  <si>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</si>
  <si>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</si>
  <si>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</si>
  <si>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</si>
  <si>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</si>
  <si>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</si>
  <si>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</si>
  <si>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</si>
  <si>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</si>
  <si>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</si>
  <si>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</si>
  <si>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</si>
  <si>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</si>
  <si>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</si>
  <si>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</si>
  <si>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</si>
  <si>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</si>
  <si>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</si>
  <si>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</si>
  <si>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</si>
  <si>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</si>
  <si>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</si>
  <si>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</si>
  <si>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</si>
  <si>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</si>
  <si>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</si>
  <si>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</si>
  <si>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</si>
  <si>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</si>
  <si>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</si>
  <si>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</si>
  <si>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</si>
  <si>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</si>
  <si>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</si>
  <si>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</si>
  <si>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</si>
  <si>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</si>
  <si>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</si>
  <si>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</si>
  <si>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</si>
  <si>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</si>
  <si>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</si>
  <si>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</si>
  <si>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</si>
  <si>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</si>
  <si>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</si>
  <si>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</si>
  <si>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</si>
  <si>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</si>
  <si>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</si>
  <si>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</si>
  <si>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</si>
  <si>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</si>
  <si>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</si>
  <si>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</si>
  <si>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</si>
  <si>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</si>
  <si>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</si>
  <si>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</si>
  <si>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</si>
  <si>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</si>
  <si>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</si>
  <si>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</si>
  <si>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</si>
  <si>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</si>
  <si>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</si>
  <si>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</si>
  <si>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</si>
  <si>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</si>
  <si>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</si>
  <si>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</si>
  <si>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</si>
  <si>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</si>
  <si>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</si>
  <si>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</si>
  <si>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</si>
  <si>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</si>
  <si>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</si>
  <si>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</si>
  <si>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</si>
  <si>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</si>
  <si>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</si>
  <si>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</si>
  <si>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</si>
  <si>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</si>
  <si>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</si>
  <si>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</si>
  <si>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</si>
  <si>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</si>
  <si>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</si>
  <si>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</si>
  <si>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</si>
  <si>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</si>
  <si>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</si>
  <si>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</si>
  <si>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</si>
  <si>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</si>
  <si>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</si>
  <si>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</si>
  <si>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</si>
  <si>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</si>
  <si>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</si>
  <si>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</si>
  <si>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</si>
  <si>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</si>
  <si>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</si>
  <si>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</si>
  <si>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</si>
  <si>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</si>
  <si>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</si>
  <si>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</si>
  <si>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</si>
  <si>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</si>
  <si>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</si>
  <si>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</si>
  <si>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</si>
  <si>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</si>
  <si>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</si>
  <si>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</si>
  <si>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</si>
  <si>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</si>
  <si>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</si>
  <si>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</si>
  <si>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</si>
  <si>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</si>
  <si>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</si>
  <si>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</si>
  <si>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</si>
  <si>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</si>
  <si>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</si>
  <si>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</si>
  <si>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</si>
  <si>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</si>
  <si>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</si>
  <si>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</si>
  <si>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</si>
  <si>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</si>
  <si>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</si>
  <si>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</si>
  <si>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</si>
  <si>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</si>
  <si>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</si>
  <si>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</si>
  <si>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</si>
  <si>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</si>
  <si>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</si>
  <si>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</si>
  <si>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</si>
  <si>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</si>
  <si>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</si>
  <si>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</si>
  <si>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</si>
  <si>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</si>
  <si>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</si>
  <si>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</si>
  <si>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</si>
  <si>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</si>
  <si>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</si>
  <si>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</si>
  <si>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</si>
  <si>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</si>
  <si>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</si>
  <si>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</si>
  <si>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</si>
  <si>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</si>
  <si>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</si>
  <si>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</si>
  <si>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</si>
  <si>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</si>
  <si>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</si>
  <si>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</si>
  <si>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</si>
  <si>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</si>
  <si>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</si>
  <si>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</si>
  <si>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</si>
  <si>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</si>
  <si>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</si>
  <si>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</si>
  <si>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</si>
  <si>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</si>
  <si>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</si>
  <si>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</si>
  <si>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</si>
  <si>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</si>
  <si>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</si>
  <si>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</si>
  <si>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</si>
  <si>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</si>
  <si>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</si>
  <si>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</si>
  <si>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</si>
  <si>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</si>
  <si>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</si>
  <si>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</si>
  <si>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</si>
  <si>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</si>
  <si>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</si>
  <si>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</si>
  <si>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</si>
  <si>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</si>
  <si>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</si>
  <si>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</si>
  <si>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</si>
  <si>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</si>
  <si>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</si>
  <si>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</si>
  <si>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</si>
  <si>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</si>
  <si>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</si>
  <si>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</si>
  <si>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</si>
  <si>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</si>
  <si>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</si>
  <si>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</si>
  <si>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</si>
  <si>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</si>
  <si>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</si>
  <si>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</si>
  <si>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</si>
  <si>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</si>
  <si>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</si>
  <si>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</si>
  <si>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</si>
  <si>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</si>
  <si>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</si>
  <si>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</si>
  <si>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</si>
  <si>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</si>
  <si>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</si>
  <si>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</si>
  <si>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</si>
  <si>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</si>
  <si>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</si>
  <si>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</si>
  <si>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</si>
  <si>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</si>
  <si>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</si>
  <si>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</si>
  <si>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</si>
  <si>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</si>
  <si>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</si>
  <si>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</si>
  <si>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</si>
  <si>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</si>
  <si>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</si>
  <si>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</si>
  <si>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</si>
  <si>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</si>
  <si>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</si>
  <si>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</si>
  <si>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</si>
  <si>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</si>
  <si>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</si>
  <si>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</si>
  <si>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</si>
  <si>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</si>
  <si>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</si>
  <si>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</si>
  <si>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</si>
  <si>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</si>
  <si>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</si>
  <si>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</si>
  <si>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</si>
  <si>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</si>
  <si>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</si>
  <si>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</si>
  <si>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</si>
  <si>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</si>
  <si>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</si>
  <si>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</si>
  <si>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</si>
  <si>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</si>
  <si>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</si>
  <si>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</si>
  <si>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</si>
  <si>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</si>
  <si>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</si>
  <si>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</si>
  <si>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</si>
  <si>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</si>
  <si>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</si>
  <si>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</si>
  <si>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</si>
  <si>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</si>
  <si>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</si>
  <si>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</si>
  <si>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</si>
  <si>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</si>
  <si>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</si>
  <si>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</si>
  <si>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</si>
  <si>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</si>
  <si>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</si>
  <si>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</si>
  <si>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</si>
  <si>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</si>
  <si>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</si>
  <si>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</si>
  <si>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</si>
  <si>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</si>
  <si>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</si>
  <si>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</si>
  <si>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</si>
  <si>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</si>
  <si>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</si>
  <si>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</si>
  <si>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</si>
  <si>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</si>
  <si>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</si>
  <si>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</si>
  <si>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</si>
  <si>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</si>
  <si>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</si>
  <si>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</si>
  <si>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</si>
  <si>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</si>
  <si>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</si>
  <si>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</si>
  <si>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</si>
  <si>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</si>
  <si>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</si>
  <si>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</si>
  <si>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</si>
  <si>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</si>
  <si>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</si>
  <si>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</si>
  <si>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</si>
  <si>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</si>
  <si>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</si>
  <si>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</si>
  <si>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</si>
  <si>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</si>
  <si>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</si>
  <si>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</si>
  <si>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</si>
  <si>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</si>
  <si>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</si>
  <si>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</si>
  <si>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</si>
  <si>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</si>
  <si>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</si>
  <si>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</si>
  <si>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</si>
  <si>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</si>
  <si>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</si>
  <si>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</si>
  <si>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</si>
  <si>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</si>
  <si>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</si>
  <si>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</si>
  <si>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</si>
  <si>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</si>
  <si>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</si>
  <si>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</si>
  <si>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</si>
  <si>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</si>
  <si>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</si>
  <si>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</si>
  <si>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</si>
  <si>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</si>
  <si>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</si>
  <si>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</si>
  <si>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</si>
  <si>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</si>
  <si>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</si>
  <si>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</si>
  <si>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</si>
  <si>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</si>
  <si>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</si>
  <si>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</si>
  <si>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</si>
  <si>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</si>
  <si>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</si>
  <si>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</si>
  <si>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</si>
  <si>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</si>
  <si>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</si>
  <si>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</si>
  <si>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</si>
  <si>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</si>
  <si>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</si>
  <si>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</si>
  <si>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</si>
  <si>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</si>
  <si>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</si>
  <si>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</si>
  <si>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</si>
  <si>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</si>
  <si>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</si>
  <si>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</si>
  <si>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</si>
  <si>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</si>
  <si>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</si>
  <si>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</si>
  <si>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</si>
  <si>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</si>
  <si>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</si>
  <si>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</si>
  <si>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</si>
  <si>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</si>
  <si>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</si>
  <si>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</si>
  <si>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</si>
  <si>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</si>
  <si>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</si>
  <si>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</si>
  <si>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</si>
  <si>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</si>
  <si>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</si>
  <si>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</si>
  <si>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</si>
  <si>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</si>
  <si>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</si>
  <si>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</si>
  <si>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</si>
  <si>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</si>
  <si>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</si>
  <si>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</si>
  <si>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</si>
  <si>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</si>
  <si>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</si>
  <si>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</si>
  <si>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</si>
  <si>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</si>
  <si>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</si>
  <si>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</si>
  <si>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</si>
  <si>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</si>
  <si>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</si>
  <si>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</si>
  <si>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</si>
  <si>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</si>
  <si>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</si>
  <si>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</si>
  <si>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</si>
  <si>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</si>
  <si>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</si>
  <si>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</si>
  <si>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</si>
  <si>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</si>
  <si>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</si>
  <si>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</si>
  <si>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</si>
  <si>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</si>
  <si>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</si>
  <si>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</si>
  <si>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</si>
  <si>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</si>
  <si>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</si>
  <si>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</si>
  <si>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</si>
  <si>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</si>
  <si>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</si>
  <si>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</si>
  <si>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</si>
  <si>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</si>
  <si>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</si>
  <si>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</si>
  <si>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</si>
  <si>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</si>
  <si>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</si>
  <si>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</si>
  <si>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</si>
  <si>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</si>
  <si>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</si>
  <si>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</si>
  <si>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</si>
  <si>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</si>
  <si>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</si>
  <si>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</si>
  <si>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</si>
  <si>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</si>
  <si>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</si>
  <si>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</si>
  <si>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</si>
  <si>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</si>
  <si>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</si>
  <si>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</si>
  <si>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</si>
  <si>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</si>
  <si>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</si>
  <si>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</si>
  <si>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</si>
  <si>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</si>
  <si>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</si>
  <si>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</si>
  <si>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</si>
  <si>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</si>
  <si>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</si>
  <si>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</si>
  <si>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</si>
  <si>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</si>
  <si>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</si>
  <si>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</si>
  <si>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</si>
  <si>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</si>
  <si>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</si>
  <si>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</si>
  <si>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</si>
  <si>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</si>
  <si>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</si>
  <si>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</si>
  <si>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</si>
  <si>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</si>
  <si>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</si>
  <si>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</si>
  <si>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</si>
  <si>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</si>
  <si>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</si>
  <si>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</si>
  <si>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</si>
  <si>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</si>
  <si>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</si>
  <si>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</si>
  <si>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</si>
  <si>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</si>
  <si>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</si>
  <si>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</si>
  <si>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</si>
  <si>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</si>
  <si>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</si>
  <si>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</si>
  <si>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</si>
  <si>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</si>
  <si>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</si>
  <si>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</si>
  <si>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</si>
  <si>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</si>
  <si>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</si>
  <si>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</si>
  <si>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</si>
  <si>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</si>
  <si>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</si>
  <si>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</si>
  <si>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</si>
  <si>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</si>
  <si>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</si>
  <si>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</si>
  <si>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</si>
  <si>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</si>
  <si>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</si>
  <si>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</si>
  <si>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</si>
  <si>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</si>
  <si>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</si>
  <si>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</si>
  <si>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</si>
  <si>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</si>
  <si>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</si>
  <si>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</si>
  <si>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</si>
  <si>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</si>
  <si>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</si>
  <si>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</si>
  <si>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</si>
  <si>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</si>
  <si>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</si>
  <si>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</si>
  <si>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</si>
  <si>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</si>
  <si>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</si>
  <si>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</si>
  <si>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</si>
  <si>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</si>
  <si>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</si>
  <si>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</si>
  <si>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</si>
  <si>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</si>
  <si>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</si>
  <si>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</si>
  <si>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</si>
  <si>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</si>
  <si>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</si>
  <si>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</si>
  <si>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</si>
  <si>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</si>
  <si>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</si>
  <si>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</si>
  <si>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</si>
  <si>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</si>
  <si>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</si>
  <si>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</si>
  <si>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</si>
  <si>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</si>
  <si>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</si>
  <si>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</si>
  <si>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</si>
  <si>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</si>
  <si>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</si>
  <si>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</si>
  <si>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</si>
  <si>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</si>
  <si>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</si>
  <si>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</si>
  <si>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</si>
  <si>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</si>
  <si>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</si>
  <si>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</si>
  <si>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</si>
  <si>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</si>
  <si>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</si>
  <si>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</si>
  <si>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</si>
  <si>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</si>
  <si>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</si>
  <si>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</si>
  <si>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</si>
  <si>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</si>
  <si>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</si>
  <si>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</si>
  <si>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</si>
  <si>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</si>
  <si>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</si>
  <si>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</si>
  <si>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</si>
  <si>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</si>
  <si>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</si>
  <si>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</si>
  <si>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</si>
  <si>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</si>
  <si>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</si>
  <si>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</si>
  <si>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</si>
  <si>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</si>
  <si>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</si>
  <si>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</si>
  <si>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</si>
  <si>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</si>
  <si>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</si>
  <si>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</si>
  <si>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</si>
  <si>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</si>
  <si>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</si>
  <si>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</si>
  <si>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</si>
  <si>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</si>
  <si>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</si>
  <si>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</si>
  <si>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</si>
  <si>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</si>
  <si>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</si>
  <si>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</si>
  <si>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</si>
  <si>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</si>
  <si>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</si>
  <si>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</si>
  <si>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</si>
  <si>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</si>
  <si>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</si>
  <si>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</si>
  <si>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</si>
  <si>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</si>
  <si>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</si>
  <si>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</si>
  <si>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</si>
  <si>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</si>
  <si>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</si>
  <si>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</si>
  <si>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</si>
  <si>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</si>
  <si>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</si>
  <si>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</si>
  <si>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</si>
  <si>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</si>
  <si>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</si>
  <si>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</si>
  <si>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</si>
  <si>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</si>
  <si>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</si>
  <si>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</si>
  <si>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</si>
  <si>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</si>
  <si>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</si>
  <si>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</si>
  <si>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</si>
  <si>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</si>
  <si>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</si>
  <si>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</si>
  <si>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</si>
  <si>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</si>
  <si>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</si>
  <si>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</si>
  <si>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</si>
  <si>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</si>
  <si>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</si>
  <si>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</si>
  <si>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</si>
  <si>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</si>
  <si>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</si>
  <si>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</si>
  <si>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</si>
  <si>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</si>
  <si>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</si>
  <si>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</si>
  <si>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</si>
  <si>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</si>
  <si>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</si>
  <si>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</si>
  <si>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</si>
  <si>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</si>
  <si>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</si>
  <si>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</si>
  <si>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</si>
  <si>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</si>
  <si>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</si>
  <si>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</si>
  <si>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</si>
  <si>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</si>
  <si>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</si>
  <si>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</si>
  <si>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</si>
  <si>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</si>
  <si>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</si>
  <si>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</si>
  <si>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</si>
  <si>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</si>
  <si>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</si>
  <si>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</si>
  <si>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</si>
  <si>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</si>
  <si>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</si>
  <si>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</si>
  <si>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</si>
  <si>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</si>
  <si>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</si>
  <si>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</si>
  <si>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</si>
  <si>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</si>
  <si>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</si>
  <si>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</si>
  <si>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</si>
  <si>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</si>
  <si>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</si>
  <si>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</si>
  <si>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</si>
  <si>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</si>
  <si>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</si>
  <si>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</si>
  <si>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</si>
  <si>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</si>
  <si>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</si>
  <si>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</si>
  <si>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</si>
  <si>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</si>
  <si>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</si>
  <si>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</si>
  <si>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</si>
  <si>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</si>
  <si>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</si>
  <si>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</si>
  <si>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</si>
  <si>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</si>
  <si>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</si>
  <si>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</si>
  <si>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</si>
  <si>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</si>
  <si>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</si>
  <si>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</si>
  <si>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</si>
  <si>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</si>
  <si>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</si>
  <si>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</si>
  <si>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</si>
  <si>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</si>
  <si>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</si>
  <si>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</si>
  <si>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</si>
  <si>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</si>
  <si>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</si>
  <si>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</si>
  <si>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</si>
  <si>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</si>
  <si>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</si>
  <si>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</si>
  <si>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</si>
  <si>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</si>
  <si>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</si>
  <si>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</si>
  <si>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</si>
  <si>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</si>
  <si>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</si>
  <si>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</si>
  <si>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</si>
  <si>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</si>
  <si>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</si>
  <si>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</si>
  <si>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</si>
  <si>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</si>
  <si>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</si>
  <si>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</si>
  <si>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</si>
  <si>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</si>
  <si>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</si>
  <si>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</si>
  <si>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</si>
  <si>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</si>
  <si>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</si>
  <si>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</si>
  <si>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</si>
  <si>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</si>
  <si>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</si>
  <si>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</si>
  <si>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</si>
  <si>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</si>
  <si>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</si>
  <si>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</si>
  <si>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</si>
  <si>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</si>
  <si>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</si>
  <si>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</si>
  <si>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</si>
  <si>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</si>
  <si>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</si>
  <si>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</si>
  <si>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</si>
  <si>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</si>
  <si>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</si>
  <si>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</si>
  <si>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</si>
  <si>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</si>
  <si>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</si>
  <si>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</si>
  <si>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</si>
  <si>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</si>
  <si>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</si>
  <si>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</si>
  <si>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</si>
  <si>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</si>
  <si>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</si>
  <si>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</si>
  <si>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</si>
  <si>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</si>
  <si>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</si>
  <si>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</si>
  <si>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</si>
  <si>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</si>
  <si>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</si>
  <si>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</si>
  <si>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</si>
  <si>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</si>
  <si>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</si>
  <si>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</si>
  <si>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</si>
  <si>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</si>
  <si>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</si>
  <si>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</si>
  <si>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</si>
  <si>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</si>
  <si>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</si>
  <si>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</si>
  <si>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</si>
  <si>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</si>
  <si>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</si>
  <si>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</si>
  <si>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</si>
  <si>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</si>
  <si>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</si>
  <si>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</si>
  <si>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</si>
  <si>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</si>
  <si>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</si>
  <si>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</si>
  <si>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</si>
  <si>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</si>
  <si>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</si>
  <si>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</si>
  <si>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</si>
  <si>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</si>
  <si>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</si>
  <si>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</si>
  <si>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</si>
  <si>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</si>
  <si>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</si>
  <si>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</si>
  <si>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</si>
  <si>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</si>
  <si>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</si>
  <si>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</si>
  <si>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</si>
  <si>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</si>
  <si>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</si>
  <si>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</si>
  <si>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</si>
  <si>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</si>
  <si>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</si>
  <si>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</si>
  <si>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</si>
  <si>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</si>
  <si>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</si>
  <si>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</si>
  <si>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</si>
  <si>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</si>
  <si>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</si>
  <si>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</si>
  <si>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</si>
  <si>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</si>
  <si>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</si>
  <si>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</si>
  <si>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</si>
  <si>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</si>
  <si>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</si>
  <si>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</si>
  <si>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</si>
  <si>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</si>
  <si>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</si>
  <si>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</si>
  <si>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</si>
  <si>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</si>
  <si>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</si>
  <si>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</si>
  <si>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</si>
  <si>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</si>
  <si>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</si>
  <si>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</si>
  <si>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</si>
  <si>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</si>
  <si>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</si>
  <si>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</si>
  <si>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</si>
  <si>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</si>
  <si>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</si>
  <si>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</si>
  <si>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</si>
  <si>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</si>
  <si>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</si>
  <si>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</si>
  <si>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</si>
  <si>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</si>
  <si>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</si>
  <si>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</si>
  <si>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</si>
  <si>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</si>
  <si>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</si>
  <si>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</si>
  <si>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</si>
  <si>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</si>
  <si>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</si>
  <si>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</si>
  <si>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</si>
  <si>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</si>
  <si>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</si>
  <si>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</si>
  <si>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</si>
  <si>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</si>
  <si>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</si>
  <si>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</si>
  <si>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</si>
  <si>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</si>
  <si>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</si>
  <si>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</si>
  <si>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</si>
  <si>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</si>
  <si>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</si>
  <si>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</si>
  <si>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</si>
  <si>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</si>
  <si>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</si>
  <si>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</si>
  <si>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</si>
  <si>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</si>
  <si>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</si>
  <si>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</si>
  <si>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</si>
  <si>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</si>
  <si>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</si>
  <si>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</si>
  <si>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</si>
  <si>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</si>
  <si>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</si>
  <si>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</si>
  <si>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</si>
  <si>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</si>
  <si>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</si>
  <si>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</si>
  <si>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</si>
  <si>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</si>
  <si>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</si>
  <si>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</si>
  <si>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</si>
  <si>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</si>
  <si>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</si>
  <si>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</si>
  <si>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</si>
  <si>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</si>
  <si>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</si>
  <si>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</si>
  <si>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</si>
  <si>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</si>
  <si>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</si>
  <si>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</si>
  <si>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</si>
  <si>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</si>
  <si>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</si>
  <si>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</si>
  <si>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</si>
  <si>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</si>
  <si>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</si>
  <si>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</si>
  <si>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</si>
  <si>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</si>
  <si>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</si>
  <si>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</si>
  <si>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</si>
  <si>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</si>
  <si>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</si>
  <si>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</si>
  <si>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</si>
  <si>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</si>
  <si>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</si>
  <si>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</si>
  <si>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</si>
  <si>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</si>
  <si>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</si>
  <si>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</si>
  <si>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</si>
  <si>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</si>
  <si>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</si>
  <si>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</si>
  <si>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</si>
  <si>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</si>
  <si>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</si>
  <si>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</si>
  <si>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</si>
  <si>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</si>
  <si>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</si>
  <si>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</si>
  <si>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</si>
  <si>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</si>
  <si>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</si>
  <si>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</si>
  <si>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</si>
  <si>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</si>
  <si>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</si>
  <si>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</si>
  <si>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</si>
  <si>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</si>
  <si>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</si>
  <si>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</si>
  <si>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</si>
  <si>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</si>
  <si>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</si>
  <si>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</si>
  <si>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</si>
  <si>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</si>
  <si>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</si>
  <si>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</si>
  <si>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</si>
  <si>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</si>
  <si>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</si>
  <si>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</si>
  <si>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</si>
  <si>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</si>
  <si>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</si>
  <si>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</si>
  <si>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</si>
  <si>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</si>
  <si>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</si>
  <si>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</si>
  <si>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</si>
  <si>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</si>
  <si>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</si>
  <si>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</si>
  <si>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</si>
  <si>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</si>
  <si>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</si>
  <si>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</si>
  <si>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</si>
  <si>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</si>
  <si>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</si>
  <si>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</si>
  <si>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</si>
  <si>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</si>
  <si>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</si>
  <si>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</si>
  <si>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</si>
  <si>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</si>
  <si>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</si>
  <si>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</si>
  <si>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</si>
  <si>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</si>
  <si>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</si>
  <si>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</si>
  <si>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</si>
  <si>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</si>
  <si>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</si>
  <si>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</si>
  <si>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</si>
  <si>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</si>
  <si>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</si>
  <si>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</si>
  <si>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</si>
  <si>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</si>
  <si>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</si>
  <si>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</si>
  <si>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</si>
  <si>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</si>
  <si>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</si>
  <si>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</si>
  <si>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</si>
  <si>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</si>
  <si>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</si>
  <si>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</si>
  <si>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</si>
  <si>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</si>
  <si>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</si>
  <si>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</si>
  <si>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</si>
  <si>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</si>
  <si>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</si>
  <si>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</si>
  <si>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</si>
  <si>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</si>
  <si>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</si>
  <si>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</si>
  <si>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</si>
  <si>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</si>
  <si>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</si>
  <si>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</si>
  <si>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</si>
  <si>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</si>
  <si>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</si>
  <si>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</si>
  <si>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</si>
  <si>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</si>
  <si>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</si>
  <si>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</si>
  <si>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</si>
  <si>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</si>
  <si>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</si>
  <si>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</si>
  <si>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</si>
  <si>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</si>
  <si>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</si>
  <si>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</si>
  <si>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</si>
  <si>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</si>
  <si>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</si>
  <si>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</si>
  <si>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</si>
  <si>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</si>
  <si>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</si>
  <si>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</si>
  <si>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</si>
  <si>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</si>
  <si>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</si>
  <si>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</si>
  <si>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</si>
  <si>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</si>
  <si>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</si>
  <si>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</si>
  <si>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</si>
  <si>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</si>
  <si>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</si>
  <si>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</si>
  <si>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</si>
  <si>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</si>
  <si>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</si>
  <si>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</si>
  <si>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</si>
  <si>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</si>
  <si>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</si>
  <si>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</si>
  <si>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</si>
  <si>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</si>
  <si>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</si>
  <si>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</si>
  <si>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</si>
  <si>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</si>
  <si>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</si>
  <si>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</si>
  <si>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</si>
  <si>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</si>
  <si>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</si>
  <si>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</si>
  <si>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</si>
  <si>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</si>
  <si>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</si>
  <si>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</si>
  <si>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</si>
  <si>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</si>
  <si>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</si>
  <si>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</si>
  <si>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</si>
  <si>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</si>
  <si>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</si>
  <si>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</si>
  <si>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</si>
  <si>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</si>
  <si>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</si>
  <si>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</si>
  <si>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</si>
  <si>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</si>
  <si>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</si>
  <si>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</si>
  <si>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</si>
  <si>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</si>
  <si>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</si>
  <si>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</si>
  <si>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</si>
  <si>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</si>
  <si>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</si>
  <si>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</si>
  <si>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</si>
  <si>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</si>
  <si>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</si>
  <si>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</si>
  <si>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</si>
  <si>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</si>
  <si>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</si>
  <si>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</si>
  <si>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</si>
  <si>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</si>
  <si>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</si>
  <si>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</si>
  <si>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</si>
  <si>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</si>
  <si>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</si>
  <si>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</si>
  <si>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</si>
  <si>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</si>
  <si>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</si>
  <si>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</si>
  <si>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</si>
  <si>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</si>
  <si>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</si>
  <si>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</si>
  <si>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</si>
  <si>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</si>
  <si>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</si>
  <si>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</si>
  <si>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</si>
  <si>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</si>
  <si>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</si>
  <si>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</si>
  <si>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</si>
  <si>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</si>
  <si>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</si>
  <si>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</si>
  <si>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</si>
  <si>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</si>
  <si>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</si>
  <si>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</si>
  <si>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</si>
  <si>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</si>
  <si>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</si>
  <si>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</si>
  <si>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</si>
  <si>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</si>
  <si>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</si>
  <si>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</si>
  <si>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</si>
  <si>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</si>
  <si>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</si>
  <si>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</si>
  <si>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</si>
  <si>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</si>
  <si>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</si>
  <si>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</si>
  <si>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</si>
  <si>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</si>
  <si>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</si>
  <si>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</si>
  <si>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</si>
  <si>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</si>
  <si>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</si>
  <si>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</si>
  <si>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</si>
  <si>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</si>
  <si>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</si>
  <si>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</si>
  <si>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</si>
  <si>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</si>
  <si>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</si>
  <si>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</si>
  <si>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</si>
  <si>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</si>
  <si>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</si>
  <si>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</si>
  <si>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</si>
  <si>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</si>
  <si>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</si>
  <si>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</si>
  <si>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</si>
  <si>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</si>
  <si>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</si>
  <si>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</si>
  <si>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</si>
  <si>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</si>
  <si>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</si>
  <si>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</si>
  <si>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</si>
  <si>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</si>
  <si>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</si>
  <si>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</si>
  <si>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</si>
  <si>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</si>
  <si>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</si>
  <si>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</si>
  <si>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</si>
  <si>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</si>
  <si>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</si>
  <si>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</si>
  <si>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</si>
  <si>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</si>
  <si>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</si>
  <si>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</si>
  <si>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</si>
  <si>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</si>
  <si>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</si>
  <si>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</si>
  <si>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</si>
  <si>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</si>
  <si>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</si>
  <si>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</si>
  <si>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</si>
  <si>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</si>
  <si>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</si>
  <si>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</si>
  <si>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</si>
  <si>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</si>
  <si>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</si>
  <si>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</si>
  <si>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</si>
  <si>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</si>
  <si>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</si>
  <si>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</si>
  <si>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</si>
  <si>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</si>
  <si>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</si>
  <si>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</si>
  <si>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</si>
  <si>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</si>
  <si>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</si>
  <si>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</si>
  <si>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</si>
  <si>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</si>
  <si>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</si>
  <si>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</si>
  <si>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</si>
  <si>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</si>
  <si>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</si>
  <si>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</si>
  <si>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</si>
  <si>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</si>
  <si>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</si>
  <si>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</si>
  <si>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</si>
  <si>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</si>
  <si>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</si>
  <si>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</si>
  <si>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</si>
  <si>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</si>
  <si>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</si>
  <si>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</si>
  <si>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</si>
  <si>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</si>
  <si>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</si>
  <si>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</si>
  <si>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</si>
  <si>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</si>
  <si>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</si>
  <si>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</si>
  <si>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</si>
  <si>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</si>
  <si>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</si>
  <si>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</si>
  <si>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</si>
  <si>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</si>
  <si>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</si>
  <si>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</si>
  <si>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</si>
  <si>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</si>
  <si>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</si>
  <si>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</si>
  <si>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</si>
  <si>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</si>
  <si>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</si>
  <si>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</si>
  <si>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</si>
  <si>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</si>
  <si>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</si>
  <si>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</si>
  <si>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</si>
  <si>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</si>
  <si>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</si>
  <si>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</si>
  <si>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</si>
  <si>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</si>
  <si>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</si>
  <si>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</si>
  <si>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</si>
  <si>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</si>
  <si>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</si>
  <si>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</si>
  <si>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</si>
  <si>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</si>
  <si>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</si>
  <si>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</si>
  <si>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</si>
  <si>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</si>
  <si>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</si>
  <si>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</si>
  <si>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</si>
  <si>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</si>
  <si>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</si>
  <si>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</si>
  <si>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</si>
  <si>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</si>
  <si>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</si>
  <si>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</si>
  <si>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</si>
  <si>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</si>
  <si>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</si>
  <si>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</si>
  <si>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</si>
  <si>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</si>
  <si>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</si>
  <si>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</si>
  <si>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</si>
  <si>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</si>
  <si>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</si>
  <si>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</si>
  <si>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</si>
  <si>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</si>
  <si>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</si>
  <si>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</si>
  <si>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</si>
  <si>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</si>
  <si>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</si>
  <si>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</si>
  <si>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</si>
  <si>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</si>
  <si>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</si>
  <si>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</si>
  <si>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</si>
  <si>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</si>
  <si>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</si>
  <si>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</si>
  <si>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</si>
  <si>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</si>
  <si>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</si>
  <si>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</si>
  <si>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</si>
  <si>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</si>
  <si>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</si>
  <si>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</si>
  <si>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</si>
  <si>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</si>
  <si>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</si>
  <si>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</si>
  <si>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</si>
  <si>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</si>
  <si>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</si>
  <si>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</si>
  <si>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</si>
  <si>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</si>
  <si>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</si>
  <si>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</si>
  <si>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</si>
  <si>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</si>
  <si>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</si>
  <si>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</si>
  <si>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</si>
  <si>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</si>
  <si>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</si>
  <si>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</si>
  <si>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</si>
  <si>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</si>
  <si>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</si>
  <si>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</si>
  <si>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</si>
  <si>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</si>
  <si>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</si>
  <si>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</si>
  <si>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</si>
  <si>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</si>
  <si>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</si>
  <si>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</si>
  <si>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</si>
  <si>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</si>
  <si>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</si>
  <si>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</si>
  <si>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</si>
  <si>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</si>
  <si>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</si>
  <si>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</si>
  <si>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</si>
  <si>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</si>
  <si>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</si>
  <si>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</si>
  <si>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</si>
  <si>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</si>
  <si>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</si>
  <si>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</si>
  <si>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</si>
  <si>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</si>
  <si>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</si>
  <si>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</si>
  <si>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</si>
  <si>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</si>
  <si>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</si>
  <si>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</si>
  <si>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</si>
  <si>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</si>
  <si>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</si>
  <si>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</si>
  <si>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</si>
  <si>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</si>
  <si>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</si>
  <si>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</si>
  <si>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</si>
  <si>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</si>
  <si>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</si>
  <si>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</si>
  <si>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</si>
  <si>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</si>
  <si>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</si>
  <si>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</si>
  <si>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</si>
  <si>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</si>
  <si>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</si>
  <si>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</si>
  <si>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</si>
  <si>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</si>
  <si>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</si>
  <si>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</si>
  <si>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</si>
  <si>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</si>
  <si>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</si>
  <si>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</si>
  <si>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</si>
  <si>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</si>
  <si>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</si>
  <si>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</si>
  <si>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</si>
  <si>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</si>
  <si>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</si>
  <si>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</si>
  <si>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</si>
  <si>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</si>
  <si>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</si>
  <si>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</si>
  <si>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</si>
  <si>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</si>
  <si>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</si>
  <si>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</si>
  <si>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</si>
  <si>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</si>
  <si>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</si>
  <si>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</si>
  <si>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</si>
  <si>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</si>
  <si>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</si>
  <si>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</si>
  <si>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</si>
  <si>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</si>
  <si>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</si>
  <si>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</si>
  <si>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</si>
  <si>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</si>
  <si>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</si>
  <si>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</si>
  <si>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</si>
  <si>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</si>
  <si>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</si>
  <si>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</si>
  <si>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</si>
  <si>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</si>
  <si>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</si>
  <si>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</si>
  <si>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</si>
  <si>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</si>
  <si>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</si>
  <si>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</si>
  <si>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</si>
  <si>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</si>
  <si>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</si>
  <si>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</si>
  <si>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</si>
  <si>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</si>
  <si>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</si>
  <si>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</si>
  <si>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</si>
  <si>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</si>
  <si>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</si>
  <si>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</si>
  <si>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</si>
  <si>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</si>
  <si>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</si>
  <si>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</si>
  <si>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</si>
  <si>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</si>
  <si>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</si>
  <si>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</si>
  <si>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</si>
  <si>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</si>
  <si>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</si>
  <si>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</si>
  <si>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</si>
  <si>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</si>
  <si>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</si>
  <si>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</si>
  <si>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</si>
  <si>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</si>
  <si>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</si>
  <si>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</si>
  <si>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</si>
  <si>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</si>
  <si>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</si>
  <si>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</si>
  <si>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</si>
  <si>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</si>
  <si>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</si>
  <si>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</si>
  <si>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</si>
  <si>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</si>
  <si>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</si>
  <si>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</si>
  <si>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</si>
  <si>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</si>
  <si>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</si>
  <si>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</si>
  <si>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</si>
  <si>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</si>
  <si>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</si>
  <si>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</si>
  <si>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</si>
  <si>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</si>
  <si>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</si>
  <si>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</si>
  <si>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</si>
  <si>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</si>
  <si>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</si>
  <si>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</si>
  <si>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</si>
  <si>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</si>
  <si>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</si>
  <si>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</si>
  <si>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</si>
  <si>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</si>
  <si>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</si>
  <si>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</si>
  <si>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</si>
  <si>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</si>
  <si>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</si>
  <si>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</si>
  <si>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</si>
  <si>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</si>
  <si>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</si>
  <si>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</si>
  <si>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</si>
  <si>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</si>
  <si>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</si>
  <si>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</si>
  <si>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</si>
  <si>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</si>
  <si>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</si>
  <si>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</si>
  <si>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</si>
  <si>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</si>
  <si>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</si>
  <si>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</si>
  <si>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</si>
  <si>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</si>
  <si>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</si>
  <si>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</si>
  <si>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</si>
  <si>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</si>
  <si>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</si>
  <si>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</si>
  <si>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</si>
  <si>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</si>
  <si>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</si>
  <si>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</si>
  <si>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</si>
  <si>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</si>
  <si>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</si>
  <si>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</si>
  <si>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</si>
  <si>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</si>
  <si>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</si>
  <si>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</si>
  <si>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</si>
  <si>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</si>
  <si>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</si>
  <si>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</si>
  <si>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</si>
  <si>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</si>
  <si>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</si>
  <si>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</si>
  <si>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</si>
  <si>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</si>
  <si>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</si>
  <si>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</si>
  <si>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</si>
  <si>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</si>
  <si>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</si>
  <si>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</si>
  <si>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</si>
  <si>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</si>
  <si>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</si>
  <si>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</si>
  <si>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</si>
  <si>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</si>
  <si>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</si>
  <si>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</si>
  <si>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</si>
  <si>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</si>
  <si>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</si>
  <si>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</si>
  <si>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</si>
  <si>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</si>
  <si>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</si>
  <si>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</si>
  <si>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</si>
  <si>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</si>
  <si>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</si>
  <si>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</si>
  <si>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</si>
  <si>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</si>
  <si>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</si>
  <si>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</si>
  <si>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</si>
  <si>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</si>
  <si>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</si>
  <si>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</si>
  <si>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</si>
  <si>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</si>
  <si>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</si>
  <si>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</si>
  <si>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</si>
  <si>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</si>
  <si>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</si>
  <si>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</si>
  <si>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</si>
  <si>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</si>
  <si>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</si>
  <si>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</si>
  <si>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</si>
  <si>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</si>
  <si>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</si>
  <si>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</si>
  <si>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</si>
  <si>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</si>
  <si>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</si>
  <si>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</si>
  <si>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</si>
  <si>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</si>
  <si>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</si>
  <si>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</si>
  <si>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</si>
  <si>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</si>
  <si>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</si>
  <si>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</si>
  <si>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</si>
  <si>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</si>
  <si>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</si>
  <si>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</si>
  <si>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</si>
  <si>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</si>
  <si>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</si>
  <si>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</si>
  <si>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</si>
  <si>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</si>
  <si>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</si>
  <si>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</si>
  <si>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</si>
  <si>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</si>
  <si>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</si>
  <si>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</si>
  <si>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</si>
  <si>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</si>
  <si>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</si>
  <si>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</si>
  <si>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</si>
  <si>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</si>
  <si>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</si>
  <si>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</si>
  <si>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</si>
  <si>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</si>
  <si>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</si>
  <si>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</si>
  <si>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</si>
  <si>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</si>
  <si>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</si>
  <si>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</si>
  <si>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</si>
  <si>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</si>
  <si>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</si>
  <si>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</si>
  <si>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</si>
  <si>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</si>
  <si>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</si>
  <si>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</si>
  <si>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</si>
  <si>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</si>
  <si>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</si>
  <si>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</si>
  <si>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</si>
  <si>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</si>
  <si>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</si>
  <si>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</si>
  <si>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</si>
  <si>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</si>
  <si>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</si>
  <si>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</si>
  <si>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</si>
  <si>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</si>
  <si>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</si>
  <si>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</si>
  <si>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</si>
  <si>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</si>
  <si>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</si>
  <si>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</si>
  <si>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</si>
  <si>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</si>
  <si>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</si>
  <si>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</si>
  <si>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</si>
  <si>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</si>
  <si>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</si>
  <si>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</si>
  <si>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</si>
  <si>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</si>
  <si>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</si>
  <si>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</si>
  <si>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</si>
  <si>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</si>
  <si>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</si>
  <si>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</si>
  <si>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</si>
  <si>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</si>
  <si>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</si>
  <si>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</si>
  <si>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</si>
  <si>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</si>
  <si>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</si>
  <si>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</si>
  <si>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</si>
  <si>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</si>
  <si>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</si>
  <si>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</si>
  <si>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</si>
  <si>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</si>
  <si>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</si>
  <si>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</si>
  <si>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</si>
  <si>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</si>
  <si>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</si>
  <si>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</si>
  <si>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</si>
  <si>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</si>
  <si>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</si>
  <si>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</si>
  <si>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</si>
  <si>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</si>
  <si>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</si>
  <si>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</si>
  <si>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</si>
  <si>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</si>
  <si>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</si>
  <si>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</si>
  <si>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</si>
  <si>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</si>
  <si>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</si>
  <si>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</si>
  <si>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</si>
  <si>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</si>
  <si>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</si>
  <si>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</si>
  <si>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</si>
  <si>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</si>
  <si>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</si>
  <si>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</si>
  <si>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</si>
  <si>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</si>
  <si>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</si>
  <si>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</si>
  <si>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</si>
  <si>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</si>
  <si>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</si>
  <si>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</si>
  <si>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</si>
  <si>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</si>
  <si>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</si>
  <si>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</si>
  <si>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</si>
  <si>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</si>
  <si>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</si>
  <si>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</si>
  <si>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</si>
  <si>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</si>
  <si>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</si>
  <si>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</si>
  <si>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</si>
  <si>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</si>
  <si>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</si>
  <si>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</si>
  <si>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</si>
  <si>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</si>
  <si>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</si>
  <si>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</si>
  <si>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</si>
  <si>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</si>
  <si>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</si>
  <si>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</si>
  <si>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</si>
  <si>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</si>
  <si>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</si>
  <si>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</si>
  <si>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</si>
  <si>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</si>
  <si>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</si>
  <si>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</si>
  <si>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</si>
  <si>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</si>
  <si>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</si>
  <si>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</si>
  <si>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</si>
  <si>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</si>
  <si>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</si>
  <si>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</si>
  <si>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</si>
  <si>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</si>
  <si>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</si>
  <si>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</si>
  <si>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</si>
  <si>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</si>
  <si>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</si>
  <si>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</si>
  <si>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</si>
  <si>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</si>
  <si>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</si>
  <si>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</si>
  <si>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</si>
  <si>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</si>
  <si>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</si>
  <si>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</si>
  <si>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</si>
  <si>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</si>
  <si>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</si>
  <si>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</si>
  <si>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</si>
  <si>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</si>
  <si>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</si>
  <si>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</si>
  <si>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</si>
  <si>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</si>
  <si>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</si>
  <si>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</si>
  <si>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</si>
  <si>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</si>
  <si>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</si>
  <si>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</si>
  <si>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</si>
  <si>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</si>
  <si>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</si>
  <si>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</si>
  <si>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</si>
  <si>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</si>
  <si>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</si>
  <si>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</si>
  <si>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</si>
  <si>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</si>
  <si>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</si>
  <si>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</si>
  <si>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</si>
  <si>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</si>
  <si>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</si>
  <si>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</si>
  <si>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</si>
  <si>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</si>
  <si>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</si>
  <si>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</si>
  <si>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</si>
  <si>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</si>
  <si>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</si>
  <si>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</si>
  <si>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</si>
  <si>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</si>
  <si>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</si>
  <si>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</si>
  <si>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</si>
  <si>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</si>
  <si>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</si>
  <si>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</si>
  <si>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</si>
  <si>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</si>
  <si>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</si>
  <si>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</si>
  <si>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</si>
  <si>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</si>
  <si>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</si>
  <si>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</si>
  <si>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</si>
  <si>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</si>
  <si>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</si>
  <si>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</si>
  <si>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</si>
  <si>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</si>
  <si>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</si>
  <si>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</si>
  <si>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</si>
  <si>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</si>
  <si>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</si>
  <si>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</si>
  <si>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</si>
  <si>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</si>
  <si>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</si>
  <si>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</si>
  <si>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</si>
  <si>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</si>
  <si>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</si>
  <si>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</si>
  <si>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</si>
  <si>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</si>
  <si>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</si>
  <si>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</si>
  <si>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</si>
  <si>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</si>
  <si>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</si>
  <si>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</si>
  <si>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</si>
  <si>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</si>
  <si>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</si>
  <si>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</si>
  <si>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</si>
  <si>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</si>
  <si>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</si>
  <si>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</si>
  <si>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</si>
  <si>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</si>
  <si>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</si>
  <si>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</si>
  <si>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</si>
  <si>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</si>
  <si>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</si>
  <si>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</si>
  <si>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</si>
  <si>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</si>
  <si>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</si>
  <si>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</si>
  <si>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</si>
  <si>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</si>
  <si>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</si>
  <si>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</si>
  <si>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</si>
  <si>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</si>
  <si>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</si>
  <si>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</si>
  <si>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</si>
  <si>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</si>
  <si>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</si>
  <si>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</si>
  <si>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</si>
  <si>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</si>
  <si>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</si>
  <si>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</si>
  <si>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</si>
  <si>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</si>
  <si>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</si>
  <si>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</si>
  <si>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</si>
  <si>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</si>
  <si>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</si>
  <si>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</si>
  <si>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</si>
  <si>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</si>
  <si>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</si>
  <si>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</si>
  <si>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</si>
  <si>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</si>
  <si>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</si>
  <si>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</si>
  <si>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</si>
  <si>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</si>
  <si>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</si>
  <si>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</si>
  <si>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</si>
  <si>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</si>
  <si>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</si>
  <si>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</si>
  <si>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</si>
  <si>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</si>
  <si>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</si>
  <si>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</si>
  <si>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</si>
  <si>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</si>
  <si>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</si>
  <si>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</si>
  <si>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</si>
  <si>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</si>
  <si>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</si>
  <si>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</si>
  <si>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</si>
  <si>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</si>
  <si>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</si>
  <si>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</si>
  <si>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</si>
  <si>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</si>
  <si>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</si>
  <si>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</si>
  <si>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</si>
  <si>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</si>
  <si>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</si>
  <si>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</si>
  <si>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</si>
  <si>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</si>
  <si>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</si>
  <si>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</si>
  <si>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</si>
  <si>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</si>
  <si>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</si>
  <si>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</si>
  <si>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</si>
  <si>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</si>
  <si>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</si>
  <si>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</si>
  <si>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</si>
  <si>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</si>
  <si>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</si>
  <si>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</si>
  <si>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</si>
  <si>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</si>
  <si>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</si>
  <si>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</si>
  <si>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</si>
  <si>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</si>
  <si>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</si>
  <si>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</si>
  <si>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</si>
  <si>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</si>
  <si>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</si>
  <si>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</si>
  <si>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</si>
  <si>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</si>
  <si>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</si>
  <si>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</si>
  <si>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</si>
  <si>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</si>
  <si>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</si>
  <si>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</si>
  <si>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</si>
  <si>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</si>
  <si>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</si>
  <si>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</si>
  <si>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</si>
  <si>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</si>
  <si>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</si>
  <si>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</si>
  <si>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</si>
  <si>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</si>
  <si>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</si>
  <si>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</si>
  <si>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</si>
  <si>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</si>
  <si>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</si>
  <si>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</si>
  <si>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</si>
  <si>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</si>
  <si>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</si>
  <si>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</si>
  <si>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</si>
  <si>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</si>
  <si>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</si>
  <si>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</si>
  <si>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</si>
  <si>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</si>
  <si>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</si>
  <si>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</si>
  <si>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</si>
  <si>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</si>
  <si>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</si>
  <si>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</si>
  <si>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</si>
  <si>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</si>
  <si>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</si>
  <si>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</si>
  <si>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</si>
  <si>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</si>
  <si>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</si>
  <si>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</si>
  <si>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</si>
  <si>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</si>
  <si>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</si>
  <si>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</si>
  <si>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</si>
  <si>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</si>
  <si>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</si>
  <si>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</si>
  <si>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</si>
  <si>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</si>
  <si>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</si>
  <si>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</si>
  <si>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</si>
  <si>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</si>
  <si>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</si>
  <si>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</si>
  <si>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</si>
  <si>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</si>
  <si>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</si>
  <si>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</si>
  <si>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</si>
  <si>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</si>
  <si>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</si>
  <si>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</si>
  <si>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</si>
  <si>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</si>
  <si>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</si>
  <si>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</si>
  <si>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</si>
  <si>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</si>
  <si>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</si>
  <si>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</si>
  <si>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</si>
  <si>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</si>
  <si>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</si>
  <si>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</si>
  <si>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</si>
  <si>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</si>
  <si>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</si>
  <si>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</si>
  <si>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</si>
  <si>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</si>
  <si>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</si>
  <si>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</si>
  <si>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</si>
  <si>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</si>
  <si>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</si>
  <si>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</si>
  <si>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</si>
  <si>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</si>
  <si>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</si>
  <si>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</si>
  <si>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</si>
  <si>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</si>
  <si>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</si>
  <si>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</si>
  <si>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</si>
  <si>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</si>
  <si>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</si>
  <si>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</si>
  <si>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</si>
  <si>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</si>
  <si>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</si>
  <si>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</si>
  <si>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</si>
  <si>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</si>
  <si>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</si>
  <si>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</si>
  <si>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</si>
  <si>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</si>
  <si>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</si>
  <si>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</si>
  <si>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</si>
  <si>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</si>
  <si>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</si>
  <si>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</si>
  <si>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</si>
  <si>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</si>
  <si>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</si>
  <si>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</si>
  <si>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</si>
  <si>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</si>
  <si>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</si>
  <si>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</si>
  <si>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</si>
  <si>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</si>
  <si>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</si>
  <si>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</si>
  <si>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</si>
  <si>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</si>
  <si>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</si>
  <si>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</si>
  <si>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</si>
  <si>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</si>
  <si>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</si>
  <si>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</si>
  <si>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</si>
  <si>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</si>
  <si>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</si>
  <si>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</si>
  <si>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</si>
  <si>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</si>
  <si>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</si>
  <si>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</si>
  <si>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</si>
  <si>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</si>
  <si>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</si>
  <si>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</si>
  <si>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</si>
  <si>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</si>
  <si>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</si>
  <si>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</si>
  <si>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</si>
  <si>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</si>
  <si>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</si>
  <si>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</si>
  <si>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</si>
  <si>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</si>
  <si>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</si>
  <si>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</si>
  <si>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</si>
  <si>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</si>
  <si>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</si>
  <si>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</si>
  <si>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</si>
  <si>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</si>
  <si>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</si>
  <si>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</si>
  <si>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</si>
  <si>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</si>
  <si>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</si>
  <si>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</si>
  <si>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</si>
  <si>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</si>
  <si>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</si>
  <si>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</si>
  <si>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</si>
  <si>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</si>
  <si>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</si>
  <si>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</si>
  <si>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</si>
  <si>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</si>
  <si>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</si>
  <si>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</si>
  <si>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</si>
  <si>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</si>
  <si>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</si>
  <si>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</si>
  <si>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</si>
  <si>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</si>
  <si>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</si>
  <si>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</si>
  <si>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</si>
  <si>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</si>
  <si>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</si>
  <si>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</si>
  <si>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</si>
  <si>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</si>
  <si>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</si>
  <si>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</si>
  <si>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</si>
  <si>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</si>
  <si>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</si>
  <si>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</si>
  <si>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</si>
  <si>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</si>
  <si>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</si>
  <si>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</si>
  <si>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</si>
  <si>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</si>
  <si>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</si>
  <si>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</si>
  <si>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</si>
  <si>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</si>
  <si>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</si>
  <si>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</si>
  <si>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</si>
  <si>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</si>
  <si>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</si>
  <si>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</si>
  <si>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</si>
  <si>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</si>
  <si>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</si>
  <si>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</si>
  <si>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</si>
  <si>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</si>
  <si>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</si>
  <si>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</si>
  <si>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</si>
  <si>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</si>
  <si>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</si>
  <si>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</si>
  <si>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</si>
  <si>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</si>
  <si>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</si>
  <si>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</si>
  <si>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</si>
  <si>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</si>
  <si>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</si>
  <si>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</si>
  <si>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</si>
  <si>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</si>
  <si>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</si>
  <si>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</si>
  <si>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</si>
  <si>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</si>
  <si>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</si>
  <si>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</si>
  <si>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</si>
  <si>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</si>
  <si>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</si>
  <si>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</si>
  <si>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</si>
  <si>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</si>
  <si>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</si>
  <si>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</si>
  <si>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</si>
  <si>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</si>
  <si>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</si>
  <si>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</si>
  <si>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</si>
  <si>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</si>
  <si>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</si>
  <si>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</si>
  <si>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</si>
  <si>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</si>
  <si>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</si>
  <si>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</si>
  <si>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</si>
  <si>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</si>
  <si>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</si>
  <si>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</si>
  <si>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</si>
  <si>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</si>
  <si>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</si>
  <si>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</si>
  <si>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</si>
  <si>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</si>
  <si>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</si>
  <si>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</si>
  <si>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</si>
  <si>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</si>
  <si>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</si>
  <si>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</si>
  <si>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</si>
  <si>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</si>
  <si>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</si>
  <si>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</si>
  <si>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</si>
  <si>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</si>
  <si>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</si>
  <si>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</si>
  <si>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</si>
  <si>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</si>
  <si>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</si>
  <si>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</si>
  <si>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</si>
  <si>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</si>
  <si>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</si>
  <si>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</si>
  <si>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</si>
  <si>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</si>
  <si>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</si>
  <si>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</si>
  <si>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</si>
  <si>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</si>
  <si>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</si>
  <si>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</si>
  <si>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</si>
  <si>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</si>
  <si>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</si>
  <si>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</si>
  <si>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</si>
  <si>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</si>
  <si>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</si>
  <si>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</si>
  <si>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</si>
  <si>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</si>
  <si>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</si>
  <si>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</si>
  <si>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</si>
  <si>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</si>
  <si>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</si>
  <si>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</si>
  <si>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</si>
  <si>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</si>
  <si>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</si>
  <si>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</si>
  <si>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</si>
  <si>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</si>
  <si>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</si>
  <si>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</si>
  <si>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</si>
  <si>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</si>
  <si>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</si>
  <si>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</si>
  <si>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</si>
  <si>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</si>
  <si>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</si>
  <si>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</si>
  <si>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</si>
  <si>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</si>
  <si>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</si>
  <si>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</si>
  <si>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</si>
  <si>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</si>
  <si>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</si>
  <si>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</si>
  <si>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</si>
  <si>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</si>
  <si>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</si>
  <si>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</si>
  <si>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</si>
  <si>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</si>
  <si>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</si>
  <si>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</si>
  <si>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</si>
  <si>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</si>
  <si>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</si>
  <si>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</si>
  <si>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</si>
  <si>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</si>
  <si>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</si>
  <si>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</si>
  <si>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</si>
  <si>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</si>
  <si>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</si>
  <si>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</si>
  <si>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</si>
  <si>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</si>
  <si>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</si>
  <si>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</si>
  <si>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</si>
  <si>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</si>
  <si>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</si>
  <si>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</si>
  <si>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</si>
  <si>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</si>
  <si>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</si>
  <si>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</si>
  <si>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</si>
  <si>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</si>
  <si>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</si>
  <si>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</si>
  <si>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</si>
  <si>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</si>
  <si>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</si>
  <si>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</si>
  <si>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</si>
  <si>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</si>
  <si>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</si>
  <si>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</si>
  <si>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</si>
  <si>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</si>
  <si>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</si>
  <si>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</si>
  <si>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</si>
  <si>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</si>
  <si>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</si>
  <si>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</si>
  <si>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</si>
  <si>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</si>
  <si>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</si>
  <si>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</si>
  <si>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</si>
  <si>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</si>
  <si>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</si>
  <si>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</si>
  <si>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</si>
  <si>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</si>
  <si>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</si>
  <si>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</si>
  <si>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</si>
  <si>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</si>
  <si>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</si>
  <si>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</si>
  <si>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</si>
  <si>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</si>
  <si>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</si>
  <si>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</si>
  <si>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</si>
  <si>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</si>
  <si>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</si>
  <si>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</si>
  <si>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</si>
  <si>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</si>
  <si>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</si>
  <si>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</si>
  <si>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</si>
  <si>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</si>
  <si>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</si>
  <si>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</si>
  <si>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</si>
  <si>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</si>
  <si>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</si>
  <si>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</si>
  <si>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</si>
  <si>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</si>
  <si>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</si>
  <si>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</si>
  <si>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</si>
  <si>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</si>
  <si>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</si>
  <si>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</si>
  <si>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</si>
  <si>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</si>
  <si>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</si>
  <si>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</si>
  <si>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</si>
  <si>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</si>
  <si>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</si>
  <si>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</si>
  <si>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</si>
  <si>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</si>
  <si>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</si>
  <si>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</si>
  <si>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</si>
  <si>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</si>
  <si>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</si>
  <si>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</si>
  <si>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</si>
  <si>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</si>
  <si>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</si>
  <si>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</si>
  <si>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</si>
  <si>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</si>
  <si>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</si>
  <si>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</si>
  <si>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</si>
  <si>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</si>
  <si>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</si>
  <si>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</si>
  <si>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</si>
  <si>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</si>
  <si>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</si>
  <si>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</si>
  <si>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</si>
  <si>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</si>
  <si>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</si>
  <si>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</si>
  <si>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</si>
  <si>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</si>
  <si>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</si>
  <si>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</si>
  <si>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</si>
  <si>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</si>
  <si>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</si>
  <si>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</si>
  <si>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</si>
  <si>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</si>
  <si>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</si>
  <si>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</si>
  <si>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</si>
  <si>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</si>
  <si>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</si>
  <si>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</si>
  <si>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</si>
  <si>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</si>
  <si>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</si>
  <si>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</si>
  <si>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</si>
  <si>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</si>
  <si>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</si>
  <si>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</si>
  <si>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</si>
  <si>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</si>
  <si>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</si>
  <si>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</si>
  <si>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</si>
  <si>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</si>
  <si>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</si>
  <si>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</si>
  <si>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</si>
  <si>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</si>
  <si>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</si>
  <si>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</si>
  <si>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</si>
  <si>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</si>
  <si>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</si>
  <si>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</si>
  <si>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</si>
  <si>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</si>
  <si>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</si>
  <si>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</si>
  <si>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</si>
  <si>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</si>
  <si>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</si>
  <si>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</si>
  <si>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</si>
  <si>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</si>
  <si>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</si>
  <si>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</si>
  <si>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</si>
  <si>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</si>
  <si>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</si>
  <si>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</si>
  <si>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</si>
  <si>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</si>
  <si>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</si>
  <si>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</si>
  <si>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</si>
  <si>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</si>
  <si>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</si>
  <si>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</si>
  <si>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</si>
  <si>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</si>
  <si>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</si>
  <si>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</si>
  <si>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</si>
  <si>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</si>
  <si>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</si>
  <si>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</si>
  <si>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</si>
  <si>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</si>
  <si>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</si>
  <si>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</si>
  <si>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</si>
  <si>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</si>
  <si>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</si>
  <si>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</si>
  <si>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</si>
  <si>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</si>
  <si>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</si>
  <si>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</si>
  <si>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</si>
  <si>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</si>
  <si>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</si>
  <si>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</si>
  <si>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</si>
  <si>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</si>
  <si>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</si>
  <si>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</si>
  <si>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</si>
  <si>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</si>
  <si>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</si>
  <si>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</si>
  <si>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</si>
  <si>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</si>
  <si>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</si>
  <si>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</si>
  <si>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</si>
  <si>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</si>
  <si>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</si>
  <si>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</si>
  <si>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</si>
  <si>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</si>
  <si>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</si>
  <si>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</si>
  <si>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</si>
  <si>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</si>
  <si>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</si>
  <si>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</si>
  <si>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</si>
  <si>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</si>
  <si>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</si>
  <si>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</si>
  <si>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</si>
  <si>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</si>
  <si>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</si>
  <si>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</si>
  <si>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</si>
  <si>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</si>
  <si>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</si>
  <si>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</si>
  <si>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</si>
  <si>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</si>
  <si>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</si>
  <si>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</si>
  <si>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</si>
  <si>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</si>
  <si>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</si>
  <si>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</si>
  <si>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</si>
  <si>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</si>
  <si>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</si>
  <si>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</si>
  <si>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</si>
  <si>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</si>
  <si>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</si>
  <si>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</si>
  <si>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</si>
  <si>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</si>
  <si>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</si>
  <si>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</si>
  <si>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</si>
  <si>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</si>
  <si>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</si>
  <si>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</si>
  <si>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</si>
  <si>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</si>
  <si>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</si>
  <si>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</si>
  <si>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</si>
  <si>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</si>
  <si>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</si>
  <si>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</si>
  <si>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</si>
  <si>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</si>
  <si>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</si>
  <si>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</si>
  <si>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</si>
  <si>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</si>
  <si>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</si>
  <si>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</si>
  <si>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</si>
  <si>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</si>
  <si>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</si>
  <si>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</si>
  <si>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</si>
  <si>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</si>
  <si>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</si>
  <si>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</si>
  <si>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</si>
  <si>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</si>
  <si>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</si>
  <si>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</si>
  <si>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</si>
  <si>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</si>
  <si>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</si>
  <si>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</si>
  <si>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</si>
  <si>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</si>
  <si>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</si>
  <si>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</si>
  <si>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</si>
  <si>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</si>
  <si>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</si>
  <si>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</si>
  <si>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</si>
  <si>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</si>
  <si>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</si>
  <si>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</si>
  <si>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</si>
  <si>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</si>
  <si>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</si>
  <si>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</si>
  <si>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</si>
  <si>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</si>
  <si>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</si>
  <si>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</si>
  <si>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</si>
  <si>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</si>
  <si>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</si>
  <si>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</si>
  <si>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</si>
  <si>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</si>
  <si>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</si>
  <si>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</si>
  <si>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</si>
  <si>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</si>
  <si>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</si>
  <si>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</si>
  <si>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</si>
  <si>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</si>
  <si>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</si>
  <si>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</si>
  <si>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</si>
  <si>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</si>
  <si>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</si>
  <si>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</si>
  <si>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</si>
  <si>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</si>
  <si>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</si>
  <si>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</si>
  <si>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</si>
  <si>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</si>
  <si>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</si>
  <si>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</si>
  <si>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</si>
  <si>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</si>
  <si>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</si>
  <si>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</si>
  <si>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</si>
  <si>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</si>
  <si>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</si>
  <si>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</si>
  <si>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</si>
  <si>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</si>
  <si>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</si>
  <si>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</si>
  <si>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</si>
  <si>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</si>
  <si>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</si>
  <si>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</si>
  <si>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</si>
  <si>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</si>
  <si>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</si>
  <si>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</si>
  <si>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</si>
  <si>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</si>
  <si>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</si>
  <si>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</si>
  <si>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</si>
  <si>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</si>
  <si>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</si>
  <si>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</si>
  <si>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</si>
  <si>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</si>
  <si>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</si>
  <si>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</si>
  <si>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</si>
  <si>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</si>
  <si>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</si>
  <si>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</si>
  <si>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</si>
  <si>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</si>
  <si>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</si>
  <si>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</si>
  <si>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</si>
  <si>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</si>
  <si>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</si>
  <si>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</si>
  <si>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</si>
  <si>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</si>
  <si>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</si>
  <si>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</si>
  <si>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</si>
  <si>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</si>
  <si>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</si>
  <si>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</si>
  <si>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</si>
  <si>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</si>
  <si>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</si>
  <si>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</si>
  <si>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</si>
  <si>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</si>
  <si>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</si>
  <si>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</si>
  <si>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</si>
  <si>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</si>
  <si>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</si>
  <si>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</si>
  <si>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</si>
  <si>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</si>
  <si>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</si>
  <si>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</si>
  <si>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</si>
  <si>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</si>
  <si>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</si>
  <si>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</si>
  <si>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</si>
  <si>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</si>
  <si>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</si>
  <si>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</si>
  <si>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</si>
  <si>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</si>
  <si>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</si>
  <si>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</si>
  <si>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</si>
  <si>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</si>
  <si>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</si>
  <si>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</si>
  <si>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</si>
  <si>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</si>
  <si>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</si>
  <si>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</si>
  <si>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</si>
  <si>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</si>
  <si>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</si>
  <si>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</si>
  <si>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</si>
  <si>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</si>
  <si>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</si>
  <si>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</si>
  <si>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</si>
  <si>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</si>
  <si>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</si>
  <si>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</si>
  <si>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</si>
  <si>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</si>
  <si>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</si>
  <si>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</si>
  <si>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</si>
  <si>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</si>
  <si>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</si>
  <si>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</si>
  <si>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</si>
  <si>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</si>
  <si>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</si>
  <si>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</si>
  <si>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</si>
  <si>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</si>
  <si>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</si>
  <si>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</si>
  <si>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</si>
  <si>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</si>
  <si>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</si>
  <si>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</si>
  <si>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</si>
  <si>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</si>
  <si>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</si>
  <si>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</si>
  <si>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</si>
  <si>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</si>
  <si>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</si>
  <si>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</si>
  <si>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</si>
  <si>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</si>
  <si>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</si>
  <si>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</si>
  <si>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</si>
  <si>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</si>
  <si>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</si>
  <si>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</si>
  <si>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</si>
  <si>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</si>
  <si>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</si>
  <si>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</si>
  <si>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</si>
  <si>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</si>
  <si>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</si>
  <si>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</si>
  <si>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</si>
  <si>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</si>
  <si>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</si>
  <si>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</si>
  <si>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</si>
  <si>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</si>
  <si>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</si>
  <si>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</si>
  <si>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</si>
  <si>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</si>
  <si>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</si>
  <si>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</si>
  <si>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</si>
  <si>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</si>
  <si>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</si>
  <si>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</si>
  <si>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</si>
  <si>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</si>
  <si>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</si>
  <si>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</si>
  <si>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</si>
  <si>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</si>
  <si>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</si>
  <si>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</si>
  <si>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</si>
  <si>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</si>
  <si>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</si>
  <si>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</si>
  <si>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</si>
  <si>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</si>
  <si>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</si>
  <si>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</si>
  <si>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</si>
  <si>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</si>
  <si>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</si>
  <si>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</si>
  <si>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</si>
  <si>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</si>
  <si>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</si>
  <si>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</si>
  <si>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</si>
  <si>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</si>
  <si>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</si>
  <si>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</si>
  <si>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</si>
  <si>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</si>
  <si>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</si>
  <si>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</si>
  <si>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</si>
  <si>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</si>
  <si>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</si>
  <si>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</si>
  <si>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</si>
  <si>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</si>
  <si>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</si>
  <si>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</si>
  <si>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</si>
  <si>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</si>
  <si>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</si>
  <si>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</si>
  <si>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</si>
  <si>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</si>
  <si>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</si>
  <si>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</si>
  <si>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</si>
  <si>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</si>
  <si>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</si>
  <si>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</si>
  <si>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</si>
  <si>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</si>
  <si>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</si>
  <si>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</si>
  <si>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</si>
  <si>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</si>
  <si>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</si>
  <si>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</si>
  <si>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</si>
  <si>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</si>
  <si>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</si>
  <si>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</si>
  <si>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</si>
  <si>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</si>
  <si>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</si>
  <si>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</si>
  <si>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</si>
  <si>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</si>
  <si>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</si>
  <si>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</si>
  <si>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</si>
  <si>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</si>
  <si>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</si>
  <si>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</si>
  <si>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</si>
  <si>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</si>
  <si>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</si>
  <si>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</si>
  <si>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</si>
  <si>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</si>
  <si>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</si>
  <si>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</si>
  <si>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</si>
  <si>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</si>
  <si>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</si>
  <si>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</si>
  <si>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</si>
  <si>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</si>
  <si>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</si>
  <si>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</si>
  <si>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</si>
  <si>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</si>
  <si>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</si>
  <si>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</si>
  <si>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</si>
  <si>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</si>
  <si>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</si>
  <si>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</si>
  <si>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</si>
  <si>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</si>
  <si>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</si>
  <si>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</si>
  <si>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</si>
  <si>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</si>
  <si>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</si>
  <si>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</si>
  <si>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</si>
  <si>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</si>
  <si>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</si>
  <si>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</si>
  <si>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</si>
  <si>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</si>
  <si>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</si>
  <si>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</si>
  <si>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</si>
  <si>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</si>
  <si>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</si>
  <si>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</si>
  <si>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</si>
  <si>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</si>
  <si>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</si>
  <si>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</si>
  <si>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</si>
  <si>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</si>
  <si>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</si>
  <si>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</si>
  <si>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</si>
  <si>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</si>
  <si>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</si>
  <si>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</si>
  <si>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</si>
  <si>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</si>
  <si>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</si>
  <si>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</si>
  <si>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</si>
  <si>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</si>
  <si>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</si>
  <si>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</si>
  <si>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</si>
  <si>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</si>
  <si>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</si>
  <si>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</si>
  <si>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</si>
  <si>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</si>
  <si>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</si>
  <si>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</si>
  <si>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</si>
  <si>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</si>
  <si>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</si>
  <si>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</si>
  <si>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</si>
  <si>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</si>
  <si>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</si>
  <si>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</si>
  <si>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</si>
  <si>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</si>
  <si>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</si>
  <si>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</si>
  <si>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</si>
  <si>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</si>
  <si>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</si>
  <si>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</si>
  <si>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</si>
  <si>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</si>
  <si>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</si>
  <si>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</si>
  <si>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</si>
  <si>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</si>
  <si>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</si>
  <si>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</si>
  <si>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</si>
  <si>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</si>
  <si>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</si>
  <si>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</si>
  <si>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</si>
  <si>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</si>
  <si>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</si>
  <si>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</si>
  <si>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</si>
  <si>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</si>
  <si>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</si>
  <si>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</si>
  <si>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</si>
  <si>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</si>
  <si>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</si>
  <si>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</si>
  <si>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</si>
  <si>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</si>
  <si>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</si>
  <si>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</si>
  <si>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</si>
  <si>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</si>
  <si>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</si>
  <si>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</si>
  <si>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</si>
  <si>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</si>
  <si>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</si>
  <si>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</si>
  <si>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</si>
  <si>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</si>
  <si>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</si>
  <si>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</si>
  <si>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</si>
  <si>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</si>
  <si>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</si>
  <si>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</si>
  <si>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</si>
  <si>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</si>
  <si>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</si>
  <si>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</si>
  <si>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</si>
  <si>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</si>
  <si>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</si>
  <si>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</si>
  <si>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</si>
  <si>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</si>
  <si>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</si>
  <si>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</si>
  <si>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</si>
  <si>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</si>
  <si>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</si>
  <si>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</si>
  <si>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</si>
  <si>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</si>
  <si>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</si>
  <si>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</si>
  <si>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</si>
  <si>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</si>
  <si>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</si>
  <si>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</si>
  <si>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</si>
  <si>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</si>
  <si>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</si>
  <si>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</si>
  <si>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</si>
  <si>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</si>
  <si>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</si>
  <si>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</si>
  <si>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</si>
  <si>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</si>
  <si>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</si>
  <si>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</si>
  <si>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</si>
  <si>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</si>
  <si>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</si>
  <si>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</si>
  <si>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</si>
  <si>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</si>
  <si>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</si>
  <si>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</si>
  <si>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</si>
  <si>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</si>
  <si>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</si>
  <si>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</si>
  <si>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</si>
  <si>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</si>
  <si>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</si>
  <si>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</si>
  <si>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</si>
  <si>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</si>
  <si>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</si>
  <si>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</si>
  <si>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</si>
  <si>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</si>
  <si>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</si>
  <si>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</si>
  <si>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</si>
  <si>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</si>
  <si>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</si>
  <si>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</si>
  <si>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</si>
  <si>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</si>
  <si>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</si>
  <si>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</si>
  <si>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</si>
  <si>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</si>
  <si>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</si>
  <si>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</si>
  <si>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</si>
  <si>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</si>
  <si>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</si>
  <si>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</si>
  <si>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</si>
  <si>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</si>
  <si>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</si>
  <si>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</si>
  <si>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</si>
  <si>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</si>
  <si>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</si>
  <si>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</si>
  <si>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</si>
  <si>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</si>
  <si>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</si>
  <si>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</si>
  <si>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</si>
  <si>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</si>
  <si>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</si>
  <si>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</si>
  <si>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</si>
  <si>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</si>
  <si>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</si>
  <si>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</si>
  <si>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</si>
  <si>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</si>
  <si>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</si>
  <si>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</si>
  <si>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</si>
  <si>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</si>
  <si>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</si>
  <si>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</si>
  <si>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</si>
  <si>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</si>
  <si>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</si>
  <si>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</si>
  <si>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</si>
  <si>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</si>
  <si>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</si>
  <si>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</si>
  <si>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</si>
  <si>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</si>
  <si>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</si>
  <si>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</si>
  <si>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</si>
  <si>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</si>
  <si>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</si>
  <si>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</si>
  <si>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</si>
  <si>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</si>
  <si>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</si>
  <si>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</si>
  <si>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</si>
  <si>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</si>
  <si>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</si>
  <si>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</si>
  <si>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</si>
  <si>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</si>
  <si>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</si>
  <si>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</si>
  <si>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</si>
  <si>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</si>
  <si>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</si>
  <si>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</si>
  <si>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</si>
  <si>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</si>
  <si>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</si>
  <si>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</si>
  <si>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</si>
  <si>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</si>
  <si>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</si>
  <si>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</si>
  <si>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</si>
  <si>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</si>
  <si>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</si>
  <si>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</si>
  <si>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</si>
  <si>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</si>
  <si>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</si>
  <si>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</si>
  <si>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</si>
  <si>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</si>
  <si>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</si>
  <si>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</si>
  <si>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</si>
  <si>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</si>
  <si>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</si>
  <si>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</si>
  <si>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</si>
  <si>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</si>
  <si>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</si>
  <si>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</si>
  <si>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</si>
  <si>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</si>
  <si>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</si>
  <si>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</si>
  <si>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</si>
  <si>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</si>
  <si>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</si>
  <si>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</si>
  <si>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</si>
  <si>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</si>
  <si>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</si>
  <si>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</si>
  <si>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</si>
  <si>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</si>
  <si>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</si>
  <si>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</si>
  <si>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</si>
  <si>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</si>
  <si>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</si>
  <si>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</si>
  <si>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</si>
  <si>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</si>
  <si>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</si>
  <si>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</si>
  <si>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</si>
  <si>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</si>
  <si>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</si>
  <si>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</si>
  <si>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</si>
  <si>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</si>
  <si>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</si>
  <si>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</si>
  <si>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</si>
  <si>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</si>
  <si>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</si>
  <si>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</si>
  <si>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</si>
  <si>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</si>
  <si>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</si>
  <si>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</si>
  <si>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</si>
  <si>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</si>
  <si>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</si>
  <si>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</si>
  <si>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</si>
  <si>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</si>
  <si>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</si>
  <si>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</si>
  <si>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</si>
  <si>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</si>
  <si>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</si>
  <si>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</si>
  <si>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</si>
  <si>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</si>
  <si>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</si>
  <si>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</si>
  <si>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</si>
  <si>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</si>
  <si>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</si>
  <si>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</si>
  <si>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</si>
  <si>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</si>
  <si>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</si>
  <si>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</si>
  <si>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</si>
  <si>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</si>
  <si>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</si>
  <si>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</si>
  <si>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</si>
  <si>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</si>
  <si>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</si>
  <si>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</si>
  <si>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</si>
  <si>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</si>
  <si>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</si>
  <si>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</si>
  <si>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</si>
  <si>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</si>
  <si>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</si>
  <si>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</si>
  <si>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</si>
  <si>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</si>
  <si>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</si>
  <si>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</si>
  <si>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</si>
  <si>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</si>
  <si>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</si>
  <si>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</si>
  <si>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</si>
  <si>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</si>
  <si>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</si>
  <si>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</si>
  <si>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</si>
  <si>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</si>
  <si>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</si>
  <si>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</si>
  <si>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</si>
  <si>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</si>
  <si>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</si>
  <si>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</si>
  <si>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</si>
  <si>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</si>
  <si>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</si>
  <si>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</si>
  <si>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</si>
  <si>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</si>
  <si>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</si>
  <si>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</si>
  <si>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</si>
  <si>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</si>
  <si>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</si>
  <si>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</si>
  <si>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</si>
  <si>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</si>
  <si>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</si>
  <si>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</si>
  <si>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</si>
  <si>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</si>
  <si>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</si>
  <si>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</si>
  <si>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</si>
  <si>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</si>
  <si>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</si>
  <si>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</si>
  <si>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</si>
  <si>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</si>
  <si>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</si>
  <si>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</si>
  <si>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</si>
  <si>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</si>
  <si>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</si>
  <si>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</si>
  <si>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</si>
  <si>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</si>
  <si>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</si>
  <si>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</si>
  <si>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</si>
  <si>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</si>
  <si>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</si>
  <si>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</si>
  <si>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</si>
  <si>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</si>
  <si>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</si>
  <si>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</si>
  <si>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</si>
  <si>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</si>
  <si>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</si>
  <si>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</si>
  <si>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</si>
  <si>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</si>
  <si>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</si>
  <si>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</si>
  <si>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</si>
  <si>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</si>
  <si>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</si>
  <si>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</si>
  <si>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</si>
  <si>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</si>
  <si>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</si>
  <si>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</si>
  <si>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</si>
  <si>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</si>
  <si>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</si>
  <si>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</si>
  <si>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</si>
  <si>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</si>
  <si>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</si>
  <si>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</si>
  <si>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</si>
  <si>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</si>
  <si>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</si>
  <si>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</si>
  <si>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</si>
  <si>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</si>
  <si>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</si>
  <si>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</si>
  <si>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</si>
  <si>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</si>
  <si>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</si>
  <si>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</si>
  <si>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</si>
  <si>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</si>
  <si>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</si>
  <si>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</si>
  <si>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</si>
  <si>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</si>
  <si>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</si>
  <si>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</si>
  <si>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</si>
  <si>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</si>
  <si>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</si>
  <si>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</si>
  <si>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</si>
  <si>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</si>
  <si>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</si>
  <si>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</si>
  <si>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</si>
  <si>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</si>
  <si>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</si>
  <si>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</si>
  <si>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</si>
  <si>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</si>
  <si>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</si>
  <si>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</si>
  <si>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</si>
  <si>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</si>
  <si>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</si>
  <si>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</si>
  <si>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</si>
  <si>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</si>
  <si>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</si>
  <si>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</si>
  <si>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</si>
  <si>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</si>
  <si>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</si>
  <si>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</si>
  <si>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</si>
  <si>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</si>
  <si>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</si>
  <si>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</si>
  <si>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</si>
  <si>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</si>
  <si>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</si>
  <si>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</si>
  <si>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</si>
  <si>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</si>
  <si>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</si>
  <si>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</si>
  <si>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</si>
  <si>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</si>
  <si>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</si>
  <si>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</si>
  <si>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</si>
  <si>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</si>
  <si>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</si>
  <si>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</si>
  <si>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</si>
  <si>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</si>
  <si>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</si>
  <si>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</si>
  <si>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</si>
  <si>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</si>
  <si>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</si>
  <si>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</si>
  <si>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</si>
  <si>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</si>
  <si>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</si>
  <si>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</si>
  <si>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</si>
  <si>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</si>
  <si>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</si>
  <si>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</si>
  <si>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</si>
  <si>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</si>
  <si>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</si>
  <si>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</si>
  <si>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</si>
  <si>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</si>
  <si>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</si>
  <si>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</si>
  <si>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</si>
  <si>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</si>
  <si>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</si>
  <si>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</si>
  <si>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</si>
  <si>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</si>
  <si>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</si>
  <si>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</si>
  <si>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</si>
  <si>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</si>
  <si>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</si>
  <si>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</si>
  <si>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</si>
  <si>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</si>
  <si>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</si>
  <si>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</si>
  <si>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</si>
  <si>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</si>
  <si>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</si>
  <si>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</si>
  <si>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</si>
  <si>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</si>
  <si>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</si>
  <si>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</si>
  <si>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</si>
  <si>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</si>
  <si>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</si>
  <si>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</si>
  <si>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</si>
  <si>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</si>
  <si>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</si>
  <si>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</si>
  <si>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</si>
  <si>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</si>
  <si>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</si>
  <si>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</si>
  <si>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</si>
  <si>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</si>
  <si>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</si>
  <si>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</si>
  <si>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</si>
  <si>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</si>
  <si>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</si>
  <si>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</si>
  <si>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</si>
  <si>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</si>
  <si>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</si>
  <si>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</si>
  <si>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</si>
  <si>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</si>
  <si>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</si>
  <si>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</si>
  <si>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</si>
  <si>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</si>
  <si>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</si>
  <si>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</si>
  <si>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</si>
  <si>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</si>
  <si>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</si>
  <si>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</si>
  <si>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</si>
  <si>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</si>
  <si>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</si>
  <si>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</si>
  <si>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</si>
  <si>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</si>
  <si>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</si>
  <si>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</si>
  <si>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</si>
  <si>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</si>
  <si>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</si>
  <si>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</si>
  <si>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</si>
  <si>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</si>
  <si>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</si>
  <si>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</si>
  <si>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</si>
  <si>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</si>
  <si>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</si>
  <si>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</si>
  <si>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</si>
  <si>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</si>
  <si>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</si>
  <si>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</si>
  <si>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</si>
  <si>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</si>
  <si>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</si>
  <si>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</si>
  <si>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</si>
  <si>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</si>
  <si>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</si>
  <si>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</si>
  <si>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</si>
  <si>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</si>
  <si>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</si>
  <si>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</si>
  <si>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</si>
  <si>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</si>
  <si>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</si>
  <si>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</si>
  <si>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</si>
  <si>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</si>
  <si>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</si>
  <si>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</si>
  <si>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</si>
  <si>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</si>
  <si>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</si>
  <si>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</si>
  <si>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</si>
  <si>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</si>
  <si>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</si>
  <si>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</si>
  <si>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</si>
  <si>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</si>
  <si>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</si>
  <si>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</si>
  <si>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</si>
  <si>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</si>
  <si>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</si>
  <si>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</si>
  <si>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</si>
  <si>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</si>
  <si>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</si>
  <si>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</si>
  <si>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</si>
  <si>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</si>
  <si>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</si>
  <si>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</si>
  <si>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</si>
  <si>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</si>
  <si>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</si>
  <si>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</si>
  <si>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</si>
  <si>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</si>
  <si>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</si>
  <si>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</si>
  <si>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</si>
  <si>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</si>
  <si>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</si>
  <si>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</si>
  <si>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</si>
  <si>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</si>
  <si>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</si>
  <si>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</si>
  <si>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</si>
  <si>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</si>
  <si>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</si>
  <si>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</si>
  <si>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</si>
  <si>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</si>
  <si>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</si>
  <si>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</si>
  <si>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</si>
  <si>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</si>
  <si>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</si>
  <si>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</si>
  <si>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</si>
  <si>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</si>
  <si>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</si>
  <si>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</si>
  <si>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</si>
  <si>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</si>
  <si>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</si>
  <si>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</si>
  <si>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</si>
  <si>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</si>
  <si>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</si>
  <si>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</si>
  <si>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</si>
  <si>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</si>
  <si>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</si>
  <si>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</si>
  <si>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</si>
  <si>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</si>
  <si>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</si>
  <si>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</si>
  <si>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</si>
  <si>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</si>
  <si>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</si>
  <si>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</si>
  <si>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</si>
  <si>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</si>
  <si>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</si>
  <si>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</si>
  <si>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</si>
  <si>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</si>
  <si>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</si>
  <si>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</si>
  <si>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</si>
  <si>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</si>
  <si>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</si>
  <si>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</si>
  <si>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</si>
  <si>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</si>
  <si>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</si>
  <si>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</si>
  <si>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</si>
  <si>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</si>
  <si>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</si>
  <si>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</si>
  <si>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</si>
  <si>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</si>
  <si>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</si>
  <si>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</si>
  <si>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</si>
  <si>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</si>
  <si>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</si>
  <si>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</si>
  <si>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</si>
  <si>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</si>
  <si>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</si>
  <si>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</si>
  <si>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</si>
  <si>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</si>
  <si>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</si>
  <si>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</si>
  <si>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</si>
  <si>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</si>
  <si>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</si>
  <si>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</si>
  <si>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</si>
  <si>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</si>
  <si>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</si>
  <si>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</si>
  <si>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</si>
  <si>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</si>
  <si>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</si>
  <si>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</si>
  <si>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</si>
  <si>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</si>
  <si>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</si>
  <si>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</si>
  <si>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</si>
  <si>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</si>
  <si>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</si>
  <si>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</si>
  <si>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</si>
  <si>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</si>
  <si>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</si>
  <si>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</si>
  <si>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</si>
  <si>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</si>
  <si>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</si>
  <si>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</si>
  <si>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</si>
  <si>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</si>
  <si>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</si>
  <si>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</si>
  <si>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</si>
  <si>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</si>
  <si>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</si>
  <si>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</si>
  <si>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</si>
  <si>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</si>
  <si>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</si>
  <si>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</si>
  <si>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</si>
  <si>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</si>
  <si>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</si>
  <si>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</si>
  <si>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</si>
  <si>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</si>
  <si>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</si>
  <si>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</si>
  <si>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</si>
  <si>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</si>
  <si>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</si>
  <si>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</si>
  <si>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</si>
  <si>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</si>
  <si>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</si>
  <si>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</si>
  <si>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</si>
  <si>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</si>
  <si>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</si>
  <si>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</si>
  <si>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</si>
  <si>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</si>
  <si>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</si>
  <si>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</si>
  <si>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</si>
  <si>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</si>
  <si>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</si>
  <si>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</si>
  <si>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</si>
  <si>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</si>
  <si>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</si>
  <si>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</si>
  <si>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</si>
  <si>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</si>
  <si>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</si>
  <si>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</si>
  <si>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</si>
  <si>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</si>
  <si>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</si>
  <si>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</si>
  <si>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</si>
  <si>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</si>
  <si>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</si>
  <si>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</si>
  <si>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</si>
  <si>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</si>
  <si>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</si>
  <si>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</si>
  <si>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</si>
  <si>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</si>
  <si>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</si>
  <si>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</si>
  <si>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</si>
  <si>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</si>
  <si>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</si>
  <si>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</si>
  <si>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</si>
  <si>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</si>
  <si>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</si>
  <si>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</si>
  <si>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</si>
  <si>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</si>
  <si>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</si>
  <si>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</si>
  <si>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</si>
  <si>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</si>
  <si>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</si>
  <si>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</si>
  <si>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</si>
  <si>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</si>
  <si>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</si>
  <si>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</si>
  <si>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</si>
  <si>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</si>
  <si>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</si>
  <si>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</si>
  <si>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</si>
  <si>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</si>
  <si>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</si>
  <si>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</si>
  <si>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</si>
  <si>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</si>
  <si>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</si>
  <si>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</si>
  <si>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</si>
  <si>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</si>
  <si>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</si>
  <si>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</si>
  <si>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</si>
  <si>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</si>
  <si>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</si>
  <si>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</si>
  <si>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</si>
  <si>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</si>
  <si>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</si>
  <si>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</si>
  <si>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</si>
  <si>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</si>
  <si>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</si>
  <si>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</si>
  <si>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</si>
  <si>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</si>
  <si>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</si>
  <si>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</si>
  <si>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</si>
  <si>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</si>
  <si>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</si>
  <si>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</si>
  <si>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</si>
  <si>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</si>
  <si>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</si>
  <si>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</si>
  <si>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</si>
  <si>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</si>
  <si>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</si>
  <si>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</si>
  <si>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</si>
  <si>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</si>
  <si>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</si>
  <si>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</si>
  <si>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</si>
  <si>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</si>
  <si>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</si>
  <si>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</si>
  <si>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</si>
  <si>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</si>
  <si>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</si>
  <si>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</si>
  <si>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</si>
  <si>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</si>
  <si>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</si>
  <si>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</si>
  <si>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</si>
  <si>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</si>
  <si>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</si>
  <si>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</si>
  <si>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</si>
  <si>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</si>
  <si>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</si>
  <si>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</si>
  <si>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</si>
  <si>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</si>
  <si>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</si>
  <si>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</si>
  <si>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</si>
  <si>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</si>
  <si>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</si>
  <si>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</si>
  <si>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</si>
  <si>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</si>
  <si>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</si>
  <si>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</si>
  <si>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</si>
  <si>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</si>
  <si>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</si>
  <si>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</si>
  <si>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</si>
  <si>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</si>
  <si>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</si>
  <si>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</si>
  <si>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</si>
  <si>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</si>
  <si>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</si>
  <si>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</si>
  <si>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</si>
  <si>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</si>
  <si>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</si>
  <si>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</si>
  <si>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</si>
  <si>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</si>
  <si>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</si>
  <si>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</si>
  <si>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</si>
  <si>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</si>
  <si>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</si>
  <si>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</si>
  <si>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</si>
  <si>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</si>
  <si>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</si>
  <si>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</si>
  <si>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</si>
  <si>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</si>
  <si>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</si>
  <si>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</si>
  <si>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</si>
  <si>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</si>
  <si>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</si>
  <si>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</si>
  <si>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</si>
  <si>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</si>
  <si>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</si>
  <si>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</si>
  <si>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</si>
  <si>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</si>
  <si>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</si>
  <si>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</si>
  <si>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</si>
  <si>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</si>
  <si>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</si>
  <si>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</si>
  <si>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</si>
  <si>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</si>
  <si>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</si>
  <si>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</si>
  <si>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</si>
  <si>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</si>
  <si>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</si>
  <si>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</si>
  <si>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</si>
  <si>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</si>
  <si>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</si>
  <si>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</si>
  <si>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</si>
  <si>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</si>
  <si>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</si>
  <si>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</si>
  <si>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</si>
  <si>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</si>
  <si>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</si>
  <si>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</si>
  <si>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</si>
  <si>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</si>
  <si>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</si>
  <si>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</si>
  <si>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</si>
  <si>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</si>
  <si>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</si>
  <si>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</si>
  <si>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</si>
  <si>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</si>
  <si>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</si>
  <si>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</si>
  <si>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</si>
  <si>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</si>
  <si>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</si>
  <si>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</si>
  <si>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</si>
  <si>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</si>
  <si>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</si>
  <si>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</si>
  <si>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</si>
  <si>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</si>
  <si>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</si>
  <si>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</si>
  <si>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</si>
  <si>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</si>
  <si>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</si>
  <si>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</si>
  <si>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</si>
  <si>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</si>
  <si>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</si>
  <si>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</si>
  <si>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</si>
  <si>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</si>
  <si>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</si>
  <si>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</si>
  <si>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</si>
  <si>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</si>
  <si>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</si>
  <si>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</si>
  <si>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</si>
  <si>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</si>
  <si>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</si>
  <si>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</si>
  <si>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</si>
  <si>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</si>
  <si>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</si>
  <si>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</si>
  <si>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</si>
  <si>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</si>
  <si>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</si>
  <si>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</si>
  <si>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</si>
  <si>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</si>
  <si>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</si>
  <si>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</si>
  <si>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</si>
  <si>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</si>
  <si>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</si>
  <si>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</si>
  <si>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</si>
  <si>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</si>
  <si>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</si>
  <si>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</si>
  <si>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</si>
  <si>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</si>
  <si>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</si>
  <si>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</si>
  <si>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</si>
  <si>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</si>
  <si>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</si>
  <si>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</si>
  <si>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</si>
  <si>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</si>
  <si>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</si>
  <si>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</si>
  <si>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</si>
  <si>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</si>
  <si>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</si>
  <si>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</si>
  <si>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</si>
  <si>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</si>
  <si>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</si>
  <si>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</si>
  <si>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</si>
  <si>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</si>
  <si>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</si>
  <si>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</si>
  <si>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</si>
  <si>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</si>
  <si>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</si>
  <si>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</si>
  <si>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</si>
  <si>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</si>
  <si>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</si>
  <si>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</si>
  <si>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</si>
  <si>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</si>
  <si>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</si>
  <si>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</si>
  <si>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</si>
  <si>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</si>
  <si>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</si>
  <si>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</si>
  <si>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</si>
  <si>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</si>
  <si>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</si>
  <si>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</si>
  <si>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</si>
  <si>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</si>
  <si>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</si>
  <si>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</si>
  <si>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</si>
  <si>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</si>
  <si>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</si>
  <si>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</si>
  <si>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</si>
  <si>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</si>
  <si>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</si>
  <si>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</si>
  <si>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</si>
  <si>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</si>
  <si>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</si>
  <si>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</si>
  <si>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</si>
  <si>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</si>
  <si>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</si>
  <si>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</si>
  <si>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</si>
  <si>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</si>
  <si>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</si>
  <si>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</si>
  <si>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</si>
  <si>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</si>
  <si>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</si>
  <si>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</si>
  <si>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</si>
  <si>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</si>
  <si>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</si>
  <si>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</si>
  <si>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</si>
  <si>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</si>
  <si>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</si>
  <si>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</si>
  <si>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</si>
  <si>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</si>
  <si>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</si>
  <si>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</si>
  <si>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</si>
  <si>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</si>
  <si>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</si>
  <si>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</si>
  <si>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</si>
  <si>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</si>
  <si>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</si>
  <si>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</si>
  <si>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</si>
  <si>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</si>
  <si>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</si>
  <si>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</si>
  <si>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</si>
  <si>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</si>
  <si>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</si>
  <si>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</si>
  <si>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</si>
  <si>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</si>
  <si>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</si>
  <si>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</si>
  <si>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</si>
  <si>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</si>
  <si>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</si>
  <si>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</si>
  <si>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</si>
  <si>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</si>
  <si>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</si>
  <si>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</si>
  <si>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</si>
  <si>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</si>
  <si>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</si>
  <si>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</si>
  <si>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</si>
  <si>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</si>
  <si>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</si>
  <si>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</si>
  <si>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</si>
  <si>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</si>
  <si>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</si>
  <si>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</si>
  <si>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</si>
  <si>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</si>
  <si>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</si>
  <si>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</si>
  <si>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</si>
  <si>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</si>
  <si>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</si>
  <si>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</si>
  <si>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</si>
  <si>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</si>
  <si>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</si>
  <si>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</si>
  <si>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</si>
  <si>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</si>
  <si>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</si>
  <si>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</si>
  <si>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</si>
  <si>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</si>
  <si>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</si>
  <si>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</si>
  <si>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</si>
  <si>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</si>
  <si>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</si>
  <si>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</si>
  <si>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</si>
  <si>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</si>
  <si>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</si>
  <si>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</si>
  <si>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</si>
  <si>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</si>
  <si>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</si>
  <si>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</si>
  <si>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</si>
  <si>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</si>
  <si>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</si>
  <si>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</si>
  <si>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</si>
  <si>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</si>
  <si>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</si>
  <si>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</si>
  <si>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</si>
  <si>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</si>
  <si>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</si>
  <si>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</si>
  <si>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</si>
  <si>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</si>
  <si>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</si>
  <si>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</si>
  <si>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</si>
  <si>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</si>
  <si>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</si>
  <si>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</si>
  <si>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</si>
  <si>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</si>
  <si>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</si>
  <si>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</si>
  <si>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</si>
  <si>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</si>
  <si>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</si>
  <si>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</si>
  <si>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</si>
  <si>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</si>
  <si>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</si>
  <si>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</si>
  <si>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</si>
  <si>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</si>
  <si>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</si>
  <si>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</si>
  <si>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</si>
  <si>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</si>
  <si>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</si>
  <si>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</si>
  <si>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</si>
  <si>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</si>
  <si>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</si>
  <si>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</si>
  <si>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</si>
  <si>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</si>
  <si>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</si>
  <si>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</si>
  <si>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</si>
  <si>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</si>
  <si>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</si>
  <si>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</si>
  <si>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</si>
  <si>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</si>
  <si>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</si>
  <si>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</si>
  <si>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</si>
  <si>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</si>
  <si>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</si>
  <si>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</si>
  <si>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</si>
  <si>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</si>
  <si>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</si>
  <si>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</si>
  <si>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</si>
  <si>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</si>
  <si>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</si>
  <si>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</si>
  <si>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</si>
  <si>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</si>
  <si>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</si>
  <si>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</si>
  <si>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</si>
  <si>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</si>
  <si>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</si>
  <si>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</si>
  <si>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</si>
  <si>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</si>
  <si>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</si>
  <si>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</si>
  <si>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</si>
  <si>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</si>
  <si>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</si>
  <si>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</si>
  <si>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</si>
  <si>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</si>
  <si>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</si>
  <si>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</si>
  <si>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</si>
  <si>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</si>
  <si>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</si>
  <si>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</si>
  <si>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</si>
  <si>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</si>
  <si>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</si>
  <si>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</si>
  <si>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</si>
  <si>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</si>
  <si>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</si>
  <si>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</si>
  <si>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</si>
  <si>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</si>
  <si>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</si>
  <si>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</si>
  <si>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</si>
  <si>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</si>
  <si>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</si>
  <si>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</si>
  <si>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</si>
  <si>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</si>
  <si>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</si>
  <si>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</si>
  <si>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</si>
  <si>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</si>
  <si>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</si>
  <si>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</si>
  <si>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</si>
  <si>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</si>
  <si>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</si>
  <si>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</si>
  <si>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</si>
  <si>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</si>
  <si>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</si>
  <si>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</si>
  <si>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</si>
  <si>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</si>
  <si>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</si>
  <si>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</si>
  <si>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</si>
  <si>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</si>
  <si>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</si>
  <si>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</si>
  <si>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</si>
  <si>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</si>
  <si>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</si>
  <si>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</si>
  <si>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</si>
  <si>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</si>
  <si>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</si>
  <si>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</si>
  <si>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</si>
  <si>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</si>
  <si>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</si>
  <si>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</si>
  <si>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</si>
  <si>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</si>
  <si>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</si>
  <si>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</si>
  <si>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</si>
  <si>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</si>
  <si>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</si>
  <si>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</si>
  <si>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</si>
  <si>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</si>
  <si>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</si>
  <si>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</si>
  <si>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</si>
  <si>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</si>
  <si>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</si>
  <si>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</si>
  <si>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</si>
  <si>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</si>
  <si>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</si>
  <si>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</si>
  <si>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</si>
  <si>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</si>
  <si>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</si>
  <si>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</si>
  <si>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</si>
  <si>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</si>
  <si>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</si>
  <si>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</si>
  <si>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</si>
  <si>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</si>
  <si>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</si>
  <si>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</si>
  <si>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</si>
  <si>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</si>
  <si>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</si>
  <si>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</si>
  <si>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</si>
  <si>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</si>
  <si>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</si>
  <si>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</si>
  <si>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</si>
  <si>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</si>
  <si>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</si>
  <si>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</si>
  <si>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</si>
  <si>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</si>
  <si>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</si>
  <si>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</si>
  <si>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</si>
  <si>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</si>
  <si>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</si>
  <si>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</si>
  <si>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</si>
  <si>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</si>
  <si>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</si>
  <si>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</si>
  <si>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</si>
  <si>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</si>
  <si>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</si>
  <si>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</si>
  <si>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</si>
  <si>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</si>
  <si>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</si>
  <si>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</si>
  <si>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</si>
  <si>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</si>
  <si>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</si>
  <si>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</si>
  <si>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</si>
  <si>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</si>
  <si>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</si>
  <si>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</si>
  <si>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</si>
  <si>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</si>
  <si>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</si>
  <si>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</si>
  <si>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</si>
  <si>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</si>
  <si>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</si>
  <si>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</si>
  <si>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</si>
  <si>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</si>
  <si>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</si>
  <si>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</si>
  <si>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</si>
  <si>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</si>
  <si>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</si>
  <si>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</si>
  <si>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</si>
  <si>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</si>
  <si>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</si>
  <si>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</si>
  <si>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</si>
  <si>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</si>
  <si>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</si>
  <si>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</si>
  <si>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</si>
  <si>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</si>
  <si>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</si>
  <si>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</si>
  <si>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</si>
  <si>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</si>
  <si>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</si>
  <si>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</si>
  <si>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</si>
  <si>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</si>
  <si>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</si>
  <si>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</si>
  <si>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</si>
  <si>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</si>
  <si>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</si>
  <si>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</si>
  <si>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</si>
  <si>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</si>
  <si>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</si>
  <si>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</si>
  <si>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</si>
  <si>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</si>
  <si>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</si>
  <si>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</si>
  <si>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</si>
  <si>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</si>
  <si>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</si>
  <si>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</si>
  <si>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</si>
  <si>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</si>
  <si>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</si>
  <si>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</si>
  <si>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</si>
  <si>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</si>
  <si>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</si>
  <si>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</si>
  <si>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</si>
  <si>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</si>
  <si>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</si>
  <si>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</si>
  <si>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</si>
  <si>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</si>
  <si>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</si>
  <si>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</si>
  <si>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</si>
  <si>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</si>
  <si>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</si>
  <si>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</si>
  <si>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</si>
  <si>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</si>
  <si>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</si>
  <si>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</si>
  <si>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</si>
  <si>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</si>
  <si>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</si>
  <si>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</si>
  <si>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</si>
  <si>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</si>
  <si>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</si>
  <si>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</si>
  <si>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</si>
  <si>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</si>
  <si>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</si>
  <si>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</si>
  <si>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</si>
  <si>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</si>
  <si>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</si>
  <si>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</si>
  <si>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</si>
  <si>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</si>
  <si>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</si>
  <si>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</si>
  <si>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</si>
  <si>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</si>
  <si>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</si>
  <si>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</si>
  <si>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</si>
  <si>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</si>
  <si>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</si>
  <si>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</si>
  <si>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</si>
  <si>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</si>
  <si>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</si>
  <si>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</si>
  <si>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</si>
  <si>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</si>
  <si>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</si>
  <si>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</si>
  <si>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</si>
  <si>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</si>
  <si>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</si>
  <si>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</si>
  <si>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</si>
  <si>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</si>
  <si>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</si>
  <si>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</si>
  <si>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</si>
  <si>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</si>
  <si>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</si>
  <si>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</si>
  <si>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</si>
  <si>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</si>
  <si>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</si>
  <si>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</si>
  <si>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</si>
  <si>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</si>
  <si>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</si>
  <si>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</si>
  <si>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</si>
  <si>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</si>
  <si>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</si>
  <si>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</si>
  <si>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</si>
  <si>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</si>
  <si>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</si>
  <si>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</si>
  <si>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</si>
  <si>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</si>
  <si>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</si>
  <si>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</si>
  <si>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</si>
  <si>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</si>
  <si>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</si>
  <si>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</si>
  <si>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</si>
  <si>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</si>
  <si>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</si>
  <si>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</si>
  <si>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</si>
  <si>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</si>
  <si>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</si>
  <si>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</si>
  <si>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</si>
  <si>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</si>
  <si>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</si>
  <si>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</si>
  <si>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</si>
  <si>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</si>
  <si>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</si>
  <si>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</si>
  <si>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</si>
  <si>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</si>
  <si>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</si>
  <si>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</si>
  <si>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</si>
  <si>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</si>
  <si>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</si>
  <si>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</si>
  <si>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</si>
  <si>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</si>
  <si>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</si>
  <si>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</si>
  <si>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</si>
  <si>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</si>
  <si>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</si>
  <si>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</si>
  <si>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</si>
  <si>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</si>
  <si>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</si>
  <si>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</si>
  <si>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</si>
  <si>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</si>
  <si>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</si>
  <si>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</si>
  <si>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</si>
  <si>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</si>
  <si>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</si>
  <si>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</si>
  <si>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</si>
  <si>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</si>
  <si>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</si>
  <si>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</si>
  <si>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</si>
  <si>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</si>
  <si>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</si>
  <si>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</si>
  <si>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</si>
  <si>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</si>
  <si>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</si>
  <si>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</si>
  <si>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</si>
  <si>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</si>
  <si>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</si>
  <si>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</si>
  <si>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</si>
  <si>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</si>
  <si>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</si>
  <si>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</si>
  <si>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</si>
  <si>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</si>
  <si>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</si>
  <si>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</si>
  <si>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</si>
  <si>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</si>
  <si>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</si>
  <si>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</si>
  <si>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</si>
  <si>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</si>
  <si>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</si>
  <si>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</si>
  <si>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</si>
  <si>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</si>
  <si>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</si>
  <si>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</si>
  <si>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</si>
  <si>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</si>
  <si>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</si>
  <si>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</si>
  <si>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</si>
  <si>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</si>
  <si>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</si>
  <si>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</si>
  <si>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</si>
  <si>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</si>
  <si>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</si>
  <si>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</si>
  <si>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</si>
  <si>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</si>
  <si>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</si>
  <si>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</si>
  <si>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</si>
  <si>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</si>
  <si>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</si>
  <si>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</si>
  <si>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</si>
  <si>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</si>
  <si>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</si>
  <si>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</si>
  <si>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</si>
  <si>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</si>
  <si>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</si>
  <si>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</si>
  <si>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</si>
  <si>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</si>
  <si>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</si>
  <si>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</si>
  <si>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</si>
  <si>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</si>
  <si>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</si>
  <si>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</si>
  <si>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</si>
  <si>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</si>
  <si>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</si>
  <si>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</si>
  <si>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</si>
  <si>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</si>
  <si>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</si>
  <si>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</si>
  <si>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</si>
  <si>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</si>
  <si>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</si>
  <si>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</si>
  <si>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</si>
  <si>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</si>
  <si>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</si>
  <si>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</si>
  <si>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</si>
  <si>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</si>
  <si>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</si>
  <si>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</si>
  <si>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</si>
  <si>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</si>
  <si>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</si>
  <si>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</si>
  <si>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</si>
  <si>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</si>
  <si>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</si>
  <si>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</si>
  <si>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</si>
  <si>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</si>
  <si>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</si>
  <si>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</si>
  <si>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</si>
  <si>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</si>
  <si>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</si>
  <si>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</si>
  <si>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</si>
  <si>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</si>
  <si>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</si>
  <si>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</si>
  <si>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</si>
  <si>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</si>
  <si>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</si>
  <si>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</si>
  <si>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</si>
  <si>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</si>
  <si>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</si>
  <si>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</si>
  <si>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</si>
  <si>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</si>
  <si>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</si>
  <si>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</si>
  <si>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</si>
  <si>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</si>
  <si>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</si>
  <si>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</si>
  <si>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</si>
  <si>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</si>
  <si>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</si>
  <si>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</si>
  <si>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</si>
  <si>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</si>
  <si>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</si>
  <si>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</si>
  <si>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</si>
  <si>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</si>
  <si>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</si>
  <si>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</si>
  <si>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</si>
  <si>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</si>
  <si>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</si>
  <si>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</si>
  <si>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</si>
  <si>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</si>
  <si>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</si>
  <si>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</si>
  <si>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</si>
  <si>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</si>
  <si>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</si>
  <si>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</si>
  <si>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</si>
  <si>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</si>
  <si>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</si>
  <si>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</si>
  <si>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</si>
  <si>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</si>
  <si>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</si>
  <si>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</si>
  <si>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</si>
  <si>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</si>
  <si>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</si>
  <si>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</si>
  <si>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</si>
  <si>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</si>
  <si>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</si>
  <si>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</si>
  <si>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</si>
  <si>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</si>
  <si>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</si>
  <si>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</si>
  <si>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</si>
  <si>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</si>
  <si>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</si>
  <si>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</si>
  <si>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</si>
  <si>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</si>
  <si>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</si>
  <si>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</si>
  <si>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</si>
  <si>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</si>
  <si>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</si>
  <si>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</si>
  <si>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</si>
  <si>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</si>
  <si>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</si>
  <si>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</si>
  <si>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</si>
  <si>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</si>
  <si>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</si>
  <si>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</si>
  <si>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</si>
  <si>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</si>
  <si>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</si>
  <si>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</si>
  <si>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</si>
  <si>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</si>
  <si>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</si>
  <si>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</si>
  <si>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</si>
  <si>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</si>
  <si>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</si>
  <si>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</si>
  <si>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</si>
  <si>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</si>
  <si>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</si>
  <si>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</si>
  <si>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</si>
  <si>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</si>
  <si>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</si>
  <si>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</si>
  <si>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</si>
  <si>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</si>
  <si>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</si>
  <si>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</si>
  <si>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</si>
  <si>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</si>
  <si>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</si>
  <si>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</si>
  <si>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</si>
  <si>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</si>
  <si>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</si>
  <si>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</si>
  <si>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</si>
  <si>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</si>
  <si>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</si>
  <si>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</si>
  <si>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</si>
  <si>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</si>
  <si>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</si>
  <si>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</si>
  <si>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</si>
  <si>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</si>
  <si>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</si>
  <si>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</si>
  <si>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</si>
  <si>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</si>
  <si>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</si>
  <si>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</si>
  <si>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</si>
  <si>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</si>
  <si>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</si>
  <si>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</si>
  <si>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</si>
  <si>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</si>
  <si>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</si>
  <si>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</si>
  <si>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</si>
  <si>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</si>
  <si>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</si>
  <si>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</si>
  <si>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</si>
  <si>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</si>
  <si>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</si>
  <si>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</si>
  <si>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</si>
  <si>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</si>
  <si>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</si>
  <si>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</si>
  <si>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</si>
  <si>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</si>
  <si>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</si>
  <si>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</si>
  <si>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</si>
  <si>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</si>
  <si>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</si>
  <si>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</si>
  <si>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</si>
  <si>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</si>
  <si>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</si>
  <si>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</si>
  <si>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</si>
  <si>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</si>
  <si>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</si>
  <si>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</si>
  <si>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</si>
  <si>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</si>
  <si>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</si>
  <si>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</si>
  <si>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</si>
  <si>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</si>
  <si>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</si>
  <si>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</si>
  <si>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</si>
  <si>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</si>
  <si>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</si>
  <si>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</si>
  <si>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</si>
  <si>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</si>
  <si>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</si>
  <si>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</si>
  <si>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</si>
  <si>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</si>
  <si>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</si>
  <si>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</si>
  <si>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</si>
  <si>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</si>
  <si>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</si>
  <si>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</si>
  <si>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</si>
  <si>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</si>
  <si>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</si>
  <si>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</si>
  <si>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</si>
  <si>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</si>
  <si>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</si>
  <si>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</si>
  <si>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</si>
  <si>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</si>
  <si>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</si>
  <si>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</si>
  <si>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</si>
  <si>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</si>
  <si>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</si>
  <si>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</si>
  <si>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</si>
  <si>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</si>
  <si>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</si>
  <si>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</si>
  <si>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</si>
  <si>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</si>
  <si>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</si>
  <si>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</si>
  <si>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</si>
  <si>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</si>
  <si>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</si>
  <si>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</si>
  <si>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</si>
  <si>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</si>
  <si>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</si>
  <si>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</si>
  <si>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</si>
  <si>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</si>
  <si>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</si>
  <si>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</si>
  <si>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</si>
  <si>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</si>
  <si>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</si>
  <si>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</si>
  <si>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</si>
  <si>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</si>
  <si>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</si>
  <si>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</si>
  <si>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</si>
  <si>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</si>
  <si>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</si>
  <si>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</si>
  <si>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</si>
  <si>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</si>
  <si>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</si>
  <si>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</si>
  <si>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</si>
  <si>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</si>
  <si>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</si>
  <si>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</si>
  <si>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</si>
  <si>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</si>
  <si>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</si>
  <si>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</si>
  <si>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</si>
  <si>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</si>
  <si>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</si>
  <si>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</si>
  <si>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</si>
  <si>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</si>
  <si>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</si>
  <si>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</si>
  <si>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</si>
  <si>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</si>
  <si>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</si>
  <si>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</si>
  <si>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</si>
  <si>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</si>
  <si>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</si>
  <si>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</si>
  <si>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</si>
  <si>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</si>
  <si>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</si>
  <si>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</si>
  <si>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</si>
  <si>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</si>
  <si>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</si>
  <si>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</si>
  <si>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</si>
  <si>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</si>
  <si>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</si>
  <si>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</si>
  <si>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</si>
  <si>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</si>
  <si>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</si>
  <si>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</si>
  <si>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</si>
  <si>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</si>
  <si>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</si>
  <si>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</si>
  <si>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</si>
  <si>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</si>
  <si>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</si>
  <si>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</si>
  <si>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</si>
  <si>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</si>
  <si>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</si>
  <si>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</si>
  <si>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</si>
  <si>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</si>
  <si>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</si>
  <si>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</si>
  <si>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</si>
  <si>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</si>
  <si>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</si>
  <si>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</si>
  <si>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</si>
  <si>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</si>
  <si>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</si>
  <si>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</si>
  <si>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</si>
  <si>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</si>
  <si>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</si>
  <si>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</si>
  <si>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</si>
  <si>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</si>
  <si>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</si>
  <si>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</si>
  <si>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</si>
  <si>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</si>
  <si>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</si>
  <si>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</si>
  <si>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</si>
  <si>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</si>
  <si>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</si>
  <si>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</si>
  <si>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</si>
  <si>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</si>
  <si>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</si>
  <si>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</si>
  <si>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</si>
  <si>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</si>
  <si>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</si>
  <si>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</si>
  <si>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</si>
  <si>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</si>
  <si>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</si>
  <si>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</si>
  <si>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</si>
  <si>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</si>
  <si>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</si>
  <si>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</si>
  <si>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</si>
  <si>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</si>
  <si>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</si>
  <si>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</si>
  <si>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</si>
  <si>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</si>
  <si>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</si>
  <si>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</si>
  <si>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</si>
  <si>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</si>
  <si>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</si>
  <si>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</si>
  <si>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</si>
  <si>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</si>
  <si>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</si>
  <si>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</si>
  <si>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</si>
  <si>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</si>
  <si>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</si>
  <si>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</si>
  <si>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</si>
  <si>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</si>
  <si>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</si>
  <si>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</si>
  <si>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</si>
  <si>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</si>
  <si>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</si>
  <si>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</si>
  <si>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</si>
  <si>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</si>
  <si>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</si>
  <si>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</si>
  <si>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</si>
  <si>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</si>
  <si>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</si>
  <si>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</si>
  <si>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</si>
  <si>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</si>
  <si>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</si>
  <si>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</si>
  <si>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</si>
  <si>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</si>
  <si>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</si>
  <si>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</si>
  <si>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</si>
  <si>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</si>
  <si>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</si>
  <si>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</si>
  <si>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</si>
  <si>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</si>
  <si>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</si>
  <si>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</si>
  <si>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</si>
  <si>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</si>
  <si>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</si>
  <si>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</si>
  <si>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</si>
  <si>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</si>
  <si>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</si>
  <si>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</si>
  <si>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</si>
  <si>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</si>
  <si>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</si>
  <si>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</si>
  <si>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</si>
  <si>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</si>
  <si>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</si>
  <si>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</si>
  <si>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</si>
  <si>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</si>
  <si>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</si>
  <si>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</si>
  <si>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</si>
  <si>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</si>
  <si>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</si>
  <si>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</si>
  <si>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</si>
  <si>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</si>
  <si>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</si>
  <si>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</si>
  <si>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</si>
  <si>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</si>
  <si>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</si>
  <si>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</si>
  <si>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</si>
  <si>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</si>
  <si>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</si>
  <si>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</si>
  <si>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</si>
  <si>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</si>
  <si>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</si>
  <si>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</si>
  <si>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</si>
  <si>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</si>
  <si>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</si>
  <si>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</si>
  <si>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</si>
  <si>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</si>
  <si>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</si>
  <si>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</si>
  <si>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</si>
  <si>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</si>
  <si>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</si>
  <si>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</si>
  <si>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</si>
  <si>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</si>
  <si>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</si>
  <si>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</si>
  <si>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</si>
  <si>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</si>
  <si>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</si>
  <si>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</si>
  <si>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</si>
  <si>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</si>
  <si>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</si>
  <si>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</si>
  <si>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</si>
  <si>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</si>
  <si>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</si>
  <si>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</si>
  <si>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</si>
  <si>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</si>
  <si>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</si>
  <si>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</si>
  <si>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</si>
  <si>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</si>
  <si>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</si>
  <si>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</si>
  <si>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</si>
  <si>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</si>
  <si>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</si>
  <si>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</si>
  <si>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</si>
  <si>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</si>
  <si>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</si>
  <si>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</si>
  <si>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</si>
  <si>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</si>
  <si>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</si>
  <si>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</si>
  <si>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</si>
  <si>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</si>
  <si>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</si>
  <si>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</si>
  <si>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</si>
  <si>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</si>
  <si>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</si>
  <si>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</si>
  <si>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</si>
  <si>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</si>
  <si>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</si>
  <si>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</si>
  <si>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</si>
  <si>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</si>
  <si>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</si>
  <si>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</si>
  <si>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</si>
  <si>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</si>
  <si>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</si>
  <si>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</si>
  <si>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</si>
  <si>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</si>
  <si>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</si>
  <si>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</si>
  <si>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</si>
  <si>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</si>
  <si>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</si>
  <si>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</si>
  <si>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</si>
  <si>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</si>
  <si>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</si>
  <si>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</si>
  <si>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</si>
  <si>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</si>
  <si>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</si>
  <si>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</si>
  <si>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</si>
  <si>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</si>
  <si>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</si>
  <si>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</si>
  <si>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</si>
  <si>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</si>
  <si>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</si>
  <si>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</si>
  <si>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</si>
  <si>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</si>
  <si>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</si>
  <si>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</si>
  <si>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</si>
  <si>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</si>
  <si>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</si>
  <si>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</si>
  <si>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</si>
  <si>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</si>
  <si>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</si>
  <si>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</si>
  <si>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</si>
  <si>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</si>
  <si>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</si>
  <si>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</si>
  <si>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</si>
  <si>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</si>
  <si>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</si>
  <si>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</si>
  <si>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</si>
  <si>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</si>
  <si>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</si>
  <si>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</si>
  <si>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</si>
  <si>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</si>
  <si>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</si>
  <si>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</si>
  <si>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</si>
  <si>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</si>
  <si>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</si>
  <si>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</si>
  <si>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</si>
  <si>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</si>
  <si>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</si>
  <si>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</si>
  <si>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</si>
  <si>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</si>
  <si>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</si>
  <si>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</si>
  <si>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</si>
  <si>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</si>
  <si>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</si>
  <si>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</si>
  <si>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</si>
  <si>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</si>
  <si>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</si>
  <si>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</si>
  <si>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</si>
  <si>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</si>
  <si>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</si>
  <si>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</si>
  <si>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</si>
  <si>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</si>
  <si>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</si>
  <si>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</si>
  <si>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</si>
  <si>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</si>
  <si>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</si>
  <si>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</si>
  <si>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</si>
  <si>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</si>
  <si>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</si>
  <si>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</si>
  <si>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</si>
  <si>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</si>
  <si>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</si>
  <si>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</si>
  <si>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</si>
  <si>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</si>
  <si>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</si>
  <si>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</si>
  <si>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</si>
  <si>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</si>
  <si>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</si>
  <si>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</si>
  <si>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</si>
  <si>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</si>
  <si>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</si>
  <si>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</si>
  <si>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</si>
  <si>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</si>
  <si>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</si>
  <si>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</si>
  <si>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</si>
  <si>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</si>
  <si>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</si>
  <si>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</si>
  <si>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</si>
  <si>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</si>
  <si>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</si>
  <si>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</si>
  <si>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</si>
  <si>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</si>
  <si>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</si>
  <si>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</si>
  <si>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</si>
  <si>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</si>
  <si>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</si>
  <si>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</si>
  <si>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</si>
  <si>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</si>
  <si>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</si>
  <si>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</si>
  <si>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</si>
  <si>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</si>
  <si>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</si>
  <si>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</si>
  <si>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</si>
  <si>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</si>
  <si>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</si>
  <si>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</si>
  <si>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</si>
  <si>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</si>
  <si>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</si>
  <si>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</si>
  <si>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</si>
  <si>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</si>
  <si>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</si>
  <si>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</si>
  <si>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</si>
  <si>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</si>
  <si>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</si>
  <si>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</si>
  <si>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</si>
  <si>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</si>
  <si>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</si>
  <si>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</si>
  <si>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</si>
  <si>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</si>
  <si>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</si>
  <si>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</si>
  <si>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</si>
  <si>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</si>
  <si>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</si>
  <si>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</si>
  <si>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</si>
  <si>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</si>
  <si>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</si>
  <si>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</si>
  <si>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</si>
  <si>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</si>
  <si>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</si>
  <si>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</si>
  <si>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</si>
  <si>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</si>
  <si>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</si>
  <si>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</si>
  <si>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</si>
  <si>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</si>
  <si>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</si>
  <si>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</si>
  <si>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</si>
  <si>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</si>
  <si>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</si>
  <si>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</si>
  <si>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</si>
  <si>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</si>
  <si>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</si>
  <si>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</si>
  <si>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</si>
  <si>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</si>
  <si>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</si>
  <si>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</si>
  <si>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</si>
  <si>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</si>
  <si>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</si>
  <si>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</si>
  <si>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</si>
  <si>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</si>
  <si>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</si>
  <si>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</si>
  <si>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</si>
  <si>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</si>
  <si>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</si>
  <si>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</si>
  <si>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</si>
  <si>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</si>
  <si>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</si>
  <si>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</si>
  <si>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</si>
  <si>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</si>
  <si>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</si>
  <si>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</si>
  <si>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</si>
  <si>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</si>
  <si>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</si>
  <si>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</si>
  <si>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</si>
  <si>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</si>
  <si>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</si>
  <si>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</si>
  <si>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</si>
  <si>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</si>
  <si>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</si>
  <si>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</si>
  <si>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</si>
  <si>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</si>
  <si>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</si>
  <si>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</si>
  <si>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</si>
  <si>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</si>
  <si>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</si>
  <si>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</si>
  <si>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</si>
  <si>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</si>
  <si>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</si>
  <si>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</si>
  <si>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</si>
  <si>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</si>
  <si>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</si>
  <si>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</si>
  <si>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</si>
  <si>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</si>
  <si>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</si>
  <si>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</si>
  <si>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</si>
  <si>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</si>
  <si>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</si>
  <si>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</si>
  <si>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</si>
  <si>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</si>
  <si>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</si>
  <si>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</si>
  <si>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</si>
  <si>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</si>
  <si>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</si>
  <si>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</si>
  <si>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</si>
  <si>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</si>
  <si>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</si>
  <si>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</si>
  <si>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</si>
  <si>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</si>
  <si>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</si>
  <si>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</si>
  <si>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</si>
  <si>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</si>
  <si>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</si>
  <si>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</si>
  <si>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</si>
  <si>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</si>
  <si>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</si>
  <si>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</si>
  <si>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</si>
  <si>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</si>
  <si>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</si>
  <si>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</si>
  <si>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</si>
  <si>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</si>
  <si>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</si>
  <si>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</si>
  <si>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</si>
  <si>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</si>
  <si>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</si>
  <si>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</si>
  <si>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</si>
  <si>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</si>
  <si>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</si>
  <si>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</si>
  <si>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</si>
  <si>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</si>
  <si>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</si>
  <si>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</si>
  <si>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</si>
  <si>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</si>
  <si>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</si>
  <si>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</si>
  <si>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</si>
  <si>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</si>
  <si>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</si>
  <si>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</si>
  <si>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</si>
  <si>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</si>
  <si>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</si>
  <si>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</si>
  <si>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</si>
  <si>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</si>
  <si>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</si>
  <si>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</si>
  <si>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</si>
  <si>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</si>
  <si>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</si>
  <si>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</si>
  <si>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</si>
  <si>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</si>
  <si>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</si>
  <si>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</si>
  <si>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</si>
  <si>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</si>
  <si>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</si>
  <si>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</si>
  <si>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</si>
  <si>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</si>
  <si>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</si>
  <si>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</si>
  <si>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</si>
  <si>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</si>
  <si>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</si>
  <si>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</si>
  <si>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</si>
  <si>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</si>
  <si>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</si>
  <si>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</si>
  <si>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</si>
  <si>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</si>
  <si>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</si>
  <si>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</si>
  <si>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</si>
  <si>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</si>
  <si>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</si>
  <si>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</si>
  <si>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</si>
  <si>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</si>
  <si>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</si>
  <si>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</si>
  <si>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</si>
  <si>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</si>
  <si>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</si>
  <si>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</si>
  <si>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</si>
  <si>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</si>
  <si>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</si>
  <si>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</si>
  <si>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</si>
  <si>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</si>
  <si>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</si>
  <si>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</si>
  <si>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</si>
  <si>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</si>
  <si>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</si>
  <si>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</si>
  <si>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</si>
  <si>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</si>
  <si>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</si>
  <si>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</si>
  <si>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</si>
  <si>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</si>
  <si>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</si>
  <si>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</si>
  <si>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</si>
  <si>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</si>
  <si>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</si>
  <si>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</si>
  <si>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</si>
  <si>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</si>
  <si>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</si>
  <si>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</si>
  <si>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</si>
  <si>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</si>
  <si>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</si>
  <si>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</si>
  <si>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</si>
  <si>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</si>
  <si>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</si>
  <si>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</si>
  <si>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</si>
  <si>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</si>
  <si>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</si>
  <si>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</si>
  <si>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</si>
  <si>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</si>
  <si>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</si>
  <si>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</si>
  <si>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</si>
  <si>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</si>
  <si>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</si>
  <si>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</si>
  <si>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</si>
  <si>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</si>
  <si>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</si>
  <si>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</si>
  <si>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</si>
  <si>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</si>
  <si>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</si>
  <si>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</si>
  <si>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</si>
  <si>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</si>
  <si>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</si>
  <si>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</si>
  <si>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</si>
  <si>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</si>
  <si>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</si>
  <si>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</si>
  <si>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</si>
  <si>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</si>
  <si>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</si>
  <si>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</si>
  <si>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</si>
  <si>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</si>
  <si>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</si>
  <si>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</si>
  <si>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</si>
  <si>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</si>
  <si>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</si>
  <si>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</si>
  <si>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</si>
  <si>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</si>
  <si>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</si>
  <si>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</si>
  <si>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</si>
  <si>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</si>
  <si>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</si>
  <si>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</si>
  <si>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</si>
  <si>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</si>
  <si>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</si>
  <si>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</si>
  <si>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</si>
  <si>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</si>
  <si>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</si>
  <si>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</si>
  <si>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</si>
  <si>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</si>
  <si>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</si>
  <si>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</si>
  <si>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</si>
  <si>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</si>
  <si>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</si>
  <si>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</si>
  <si>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</si>
  <si>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</si>
  <si>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</si>
  <si>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</si>
  <si>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</si>
  <si>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</si>
  <si>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</si>
  <si>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</si>
  <si>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</si>
  <si>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</si>
  <si>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</si>
  <si>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</si>
  <si>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</si>
  <si>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</si>
  <si>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</si>
  <si>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</si>
  <si>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</si>
  <si>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</si>
  <si>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</si>
  <si>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</si>
  <si>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</si>
  <si>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</si>
  <si>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</si>
  <si>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</si>
  <si>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</si>
  <si>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</si>
  <si>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</si>
  <si>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</si>
  <si>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</si>
  <si>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</si>
  <si>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</si>
  <si>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</si>
  <si>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</si>
  <si>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</si>
  <si>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</si>
  <si>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</si>
  <si>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</si>
  <si>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</si>
  <si>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</si>
  <si>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</si>
  <si>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</si>
  <si>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</si>
  <si>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</si>
  <si>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</si>
  <si>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</si>
  <si>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</si>
  <si>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</si>
  <si>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</si>
  <si>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</si>
  <si>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</si>
  <si>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</si>
  <si>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</si>
  <si>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</si>
  <si>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</si>
  <si>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</si>
  <si>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</si>
  <si>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</si>
  <si>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</si>
  <si>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</si>
  <si>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</si>
  <si>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</si>
  <si>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</si>
  <si>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</si>
  <si>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</si>
  <si>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</si>
  <si>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</si>
  <si>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</si>
  <si>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</si>
  <si>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</si>
  <si>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</si>
  <si>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</si>
  <si>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</si>
  <si>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</si>
  <si>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</si>
  <si>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</si>
  <si>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</si>
  <si>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</si>
  <si>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</si>
  <si>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</si>
  <si>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</si>
  <si>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</si>
  <si>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</si>
  <si>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</si>
  <si>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</si>
  <si>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</si>
  <si>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</si>
  <si>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</si>
  <si>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</si>
  <si>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</si>
  <si>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</si>
  <si>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</si>
  <si>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</si>
  <si>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</si>
  <si>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</si>
  <si>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</si>
  <si>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</si>
  <si>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</si>
  <si>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</si>
  <si>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</si>
  <si>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</si>
  <si>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</si>
  <si>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</si>
  <si>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</si>
  <si>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</si>
  <si>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</si>
  <si>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</si>
  <si>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</si>
  <si>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</si>
  <si>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</si>
  <si>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</si>
  <si>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</si>
  <si>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</si>
  <si>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</si>
  <si>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</si>
  <si>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</si>
  <si>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</si>
  <si>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</si>
  <si>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</si>
  <si>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</si>
  <si>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</si>
  <si>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</si>
  <si>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</si>
  <si>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</si>
  <si>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</si>
  <si>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</si>
  <si>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</si>
  <si>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</si>
  <si>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</si>
  <si>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</si>
  <si>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</si>
  <si>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</si>
  <si>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</si>
  <si>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</si>
  <si>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</si>
  <si>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</si>
  <si>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</si>
  <si>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</si>
  <si>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</si>
  <si>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</si>
  <si>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</si>
  <si>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</si>
  <si>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</si>
  <si>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</si>
  <si>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</si>
  <si>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</si>
  <si>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</si>
  <si>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</si>
  <si>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</si>
  <si>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</si>
  <si>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</si>
  <si>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</si>
  <si>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</si>
  <si>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</si>
  <si>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</si>
  <si>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</si>
  <si>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</si>
  <si>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</si>
  <si>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</si>
  <si>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</si>
  <si>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</si>
  <si>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</si>
  <si>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</si>
  <si>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</si>
  <si>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</si>
  <si>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</si>
  <si>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</si>
  <si>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</si>
  <si>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</si>
  <si>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</si>
  <si>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</si>
  <si>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</si>
  <si>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</si>
  <si>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</si>
  <si>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</si>
  <si>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</si>
  <si>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</si>
  <si>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</si>
  <si>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</si>
  <si>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</si>
  <si>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</si>
  <si>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</si>
  <si>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</si>
  <si>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</si>
  <si>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</si>
  <si>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</si>
  <si>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</si>
  <si>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</si>
  <si>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</si>
  <si>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</si>
  <si>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</si>
  <si>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</si>
  <si>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</si>
  <si>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</si>
  <si>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</si>
  <si>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</si>
  <si>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</si>
  <si>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</si>
  <si>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</si>
  <si>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</si>
  <si>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</si>
  <si>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</si>
  <si>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</si>
  <si>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</si>
  <si>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</si>
  <si>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</si>
  <si>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</si>
  <si>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</si>
  <si>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</si>
  <si>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</si>
  <si>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</si>
  <si>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</si>
  <si>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</si>
  <si>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</si>
  <si>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</si>
  <si>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</si>
  <si>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</si>
  <si>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</si>
  <si>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</si>
  <si>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</si>
  <si>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</si>
  <si>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</si>
  <si>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</si>
  <si>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</si>
  <si>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</si>
  <si>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</si>
  <si>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</si>
  <si>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</si>
  <si>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</si>
  <si>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</si>
  <si>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</si>
  <si>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</si>
  <si>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</si>
  <si>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</si>
  <si>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</si>
  <si>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</si>
  <si>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</si>
  <si>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</si>
  <si>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</si>
  <si>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</si>
  <si>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</si>
  <si>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</si>
  <si>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</si>
  <si>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</si>
  <si>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</si>
  <si>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</si>
  <si>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</si>
  <si>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</si>
  <si>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</si>
  <si>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</si>
  <si>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</si>
  <si>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</si>
  <si>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</si>
  <si>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</si>
  <si>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</si>
  <si>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</si>
  <si>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</si>
  <si>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</si>
  <si>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</si>
  <si>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</si>
  <si>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</si>
  <si>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</si>
  <si>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</si>
  <si>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</si>
  <si>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</si>
  <si>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</si>
  <si>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</si>
  <si>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</si>
  <si>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</si>
  <si>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</si>
  <si>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</si>
  <si>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</si>
  <si>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</si>
  <si>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</si>
  <si>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</si>
  <si>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</si>
  <si>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</si>
  <si>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</si>
  <si>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</si>
  <si>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</si>
  <si>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</si>
  <si>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</si>
  <si>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</si>
  <si>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</si>
  <si>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</si>
  <si>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</si>
  <si>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</si>
  <si>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</si>
  <si>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</si>
  <si>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</si>
  <si>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</si>
  <si>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</si>
  <si>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</si>
  <si>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</si>
  <si>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</si>
  <si>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</si>
  <si>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</si>
  <si>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</si>
  <si>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</si>
  <si>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</si>
  <si>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</si>
  <si>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</si>
  <si>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</si>
  <si>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</si>
  <si>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</si>
  <si>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</si>
  <si>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</si>
  <si>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</si>
  <si>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</si>
  <si>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</si>
  <si>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</si>
  <si>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</si>
  <si>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</si>
  <si>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</si>
  <si>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</si>
  <si>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</si>
  <si>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</si>
  <si>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</si>
  <si>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</si>
  <si>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</si>
  <si>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</si>
  <si>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</si>
  <si>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</si>
  <si>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</si>
  <si>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</si>
  <si>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</si>
  <si>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</si>
  <si>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</si>
  <si>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</si>
  <si>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</si>
  <si>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</si>
  <si>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</si>
  <si>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</si>
  <si>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</si>
  <si>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</si>
  <si>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</si>
  <si>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</si>
  <si>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</si>
  <si>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</si>
  <si>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</si>
  <si>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</si>
  <si>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</si>
  <si>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</si>
  <si>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</si>
  <si>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</si>
  <si>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</si>
  <si>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</si>
  <si>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</si>
  <si>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</si>
  <si>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</si>
  <si>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</si>
  <si>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</si>
  <si>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</si>
  <si>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</si>
  <si>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</si>
  <si>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</si>
  <si>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</si>
  <si>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</si>
  <si>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</si>
  <si>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</si>
  <si>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</si>
  <si>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</si>
  <si>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</si>
  <si>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</si>
  <si>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</si>
  <si>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</si>
  <si>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</si>
  <si>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</si>
  <si>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</si>
  <si>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</si>
  <si>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</si>
  <si>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</si>
  <si>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</si>
  <si>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</si>
  <si>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</si>
  <si>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</si>
  <si>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</si>
  <si>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</si>
  <si>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</si>
  <si>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</si>
  <si>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</si>
  <si>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</si>
  <si>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</si>
  <si>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</si>
  <si>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</si>
  <si>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</si>
  <si>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</si>
  <si>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</si>
  <si>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</si>
  <si>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</si>
  <si>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</si>
  <si>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</si>
  <si>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</si>
  <si>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</si>
  <si>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</si>
  <si>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</si>
  <si>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</si>
  <si>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</si>
  <si>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</si>
  <si>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</si>
  <si>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</si>
  <si>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</si>
  <si>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</si>
  <si>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</si>
  <si>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</si>
  <si>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</si>
  <si>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</si>
  <si>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</si>
  <si>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</si>
  <si>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</si>
  <si>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</si>
  <si>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</si>
  <si>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</si>
  <si>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</si>
  <si>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</si>
  <si>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</si>
  <si>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</si>
  <si>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</si>
  <si>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</si>
  <si>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</si>
  <si>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</si>
  <si>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</si>
  <si>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</si>
  <si>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</si>
  <si>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</si>
  <si>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</si>
  <si>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</si>
  <si>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</si>
  <si>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</si>
  <si>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</si>
  <si>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</si>
  <si>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</si>
  <si>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</si>
  <si>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</si>
  <si>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</si>
  <si>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</si>
  <si>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</si>
  <si>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</si>
  <si>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</si>
  <si>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</si>
  <si>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</si>
  <si>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</si>
  <si>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</si>
  <si>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</si>
  <si>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</si>
  <si>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</si>
  <si>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</si>
  <si>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</si>
  <si>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</si>
  <si>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</si>
  <si>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</si>
  <si>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</si>
  <si>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</si>
  <si>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</si>
  <si>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</si>
  <si>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</si>
  <si>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</si>
  <si>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</si>
  <si>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</si>
  <si>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</si>
  <si>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</si>
  <si>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</si>
  <si>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</si>
  <si>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</si>
  <si>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</si>
  <si>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</si>
  <si>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</si>
  <si>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</si>
  <si>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</si>
  <si>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</si>
  <si>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</si>
  <si>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</si>
  <si>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</si>
  <si>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</si>
  <si>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</si>
  <si>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</si>
  <si>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</si>
  <si>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</si>
  <si>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</si>
  <si>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</si>
  <si>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</si>
  <si>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</si>
  <si>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</si>
  <si>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</si>
  <si>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</si>
  <si>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</si>
  <si>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</si>
  <si>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</si>
  <si>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</si>
  <si>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</si>
  <si>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</si>
  <si>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</si>
  <si>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</si>
  <si>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</si>
  <si>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</si>
  <si>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</si>
  <si>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</si>
  <si>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</si>
  <si>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</si>
  <si>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</si>
  <si>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</si>
  <si>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</si>
  <si>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</si>
  <si>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</si>
  <si>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</si>
  <si>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</si>
  <si>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</si>
  <si>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</si>
  <si>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</si>
  <si>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</si>
  <si>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</si>
  <si>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</si>
  <si>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</si>
  <si>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</si>
  <si>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</si>
  <si>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</si>
  <si>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</si>
  <si>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</si>
  <si>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</si>
  <si>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</si>
  <si>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</si>
  <si>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</si>
  <si>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</si>
  <si>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</si>
  <si>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</si>
  <si>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</si>
  <si>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</si>
  <si>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</si>
  <si>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</si>
  <si>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</si>
  <si>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</si>
  <si>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</si>
  <si>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</si>
  <si>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</si>
  <si>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</si>
  <si>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</si>
  <si>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</si>
  <si>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</si>
  <si>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</si>
  <si>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</si>
  <si>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</si>
  <si>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</si>
  <si>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</si>
  <si>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</si>
  <si>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</si>
  <si>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</si>
  <si>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</si>
  <si>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</si>
  <si>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</si>
  <si>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</si>
  <si>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</si>
  <si>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</si>
  <si>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</si>
  <si>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</si>
  <si>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</si>
  <si>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</si>
  <si>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</si>
  <si>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</si>
  <si>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</si>
  <si>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</si>
  <si>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</si>
  <si>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</si>
  <si>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</si>
  <si>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</si>
  <si>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</si>
  <si>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</si>
  <si>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</si>
  <si>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</si>
  <si>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</si>
  <si>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</si>
  <si>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</si>
  <si>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</si>
  <si>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</si>
  <si>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</si>
  <si>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</si>
  <si>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</si>
  <si>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</si>
  <si>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</si>
  <si>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</si>
  <si>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</si>
  <si>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</si>
  <si>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</si>
  <si>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</si>
  <si>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</si>
  <si>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</si>
  <si>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</si>
  <si>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</si>
  <si>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</si>
  <si>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</si>
  <si>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</si>
  <si>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</si>
  <si>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</si>
  <si>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</si>
  <si>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</si>
  <si>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</si>
  <si>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</si>
  <si>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</si>
  <si>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</si>
  <si>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</si>
  <si>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</si>
  <si>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</si>
  <si>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</si>
  <si>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</si>
  <si>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</si>
  <si>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</si>
  <si>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</si>
  <si>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</si>
  <si>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</si>
  <si>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</si>
  <si>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</si>
  <si>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</si>
  <si>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</si>
  <si>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</si>
  <si>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</si>
  <si>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</si>
  <si>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</si>
  <si>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</si>
  <si>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</si>
  <si>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</si>
  <si>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</si>
  <si>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</si>
  <si>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</si>
  <si>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</si>
  <si>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</si>
  <si>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</si>
  <si>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</si>
  <si>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</si>
  <si>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</si>
  <si>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</si>
  <si>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</si>
  <si>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</si>
  <si>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</si>
  <si>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</si>
  <si>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</si>
  <si>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</si>
  <si>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</si>
  <si>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</si>
  <si>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</si>
  <si>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</si>
  <si>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</si>
  <si>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</si>
  <si>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</si>
  <si>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</si>
  <si>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</si>
  <si>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</si>
  <si>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</si>
  <si>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</si>
  <si>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</si>
  <si>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</si>
  <si>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</si>
  <si>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</si>
  <si>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</si>
  <si>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</si>
  <si>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</si>
  <si>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</si>
  <si>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</si>
  <si>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</si>
  <si>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</si>
  <si>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</si>
  <si>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</si>
  <si>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</si>
  <si>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</si>
  <si>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</si>
  <si>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</si>
  <si>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</si>
  <si>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</si>
  <si>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</si>
  <si>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</si>
  <si>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</si>
  <si>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</si>
  <si>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</si>
  <si>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</si>
  <si>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</si>
  <si>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</si>
  <si>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</si>
  <si>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</si>
  <si>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</si>
  <si>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</si>
  <si>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</si>
  <si>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</si>
  <si>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</si>
  <si>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</si>
  <si>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</si>
  <si>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</si>
  <si>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</si>
  <si>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</si>
  <si>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</si>
  <si>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</si>
  <si>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</si>
  <si>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</si>
  <si>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</si>
  <si>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</si>
  <si>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</si>
  <si>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</si>
  <si>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</si>
  <si>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</si>
  <si>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</si>
  <si>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</si>
  <si>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</si>
  <si>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</si>
  <si>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</si>
  <si>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</si>
  <si>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</si>
  <si>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</si>
  <si>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</si>
  <si>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</si>
  <si>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</si>
  <si>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</si>
  <si>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</si>
  <si>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</si>
  <si>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</si>
  <si>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</si>
  <si>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</si>
  <si>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</si>
  <si>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</si>
  <si>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</si>
  <si>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</si>
  <si>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</si>
  <si>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</si>
  <si>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</si>
  <si>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</si>
  <si>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</si>
  <si>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</si>
  <si>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</si>
  <si>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</si>
  <si>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</si>
  <si>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</si>
  <si>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</si>
  <si>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</si>
  <si>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</si>
  <si>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</si>
  <si>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</si>
  <si>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</si>
  <si>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</si>
  <si>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</si>
  <si>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</si>
  <si>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</si>
  <si>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</si>
  <si>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</si>
  <si>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</si>
  <si>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</si>
  <si>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</si>
  <si>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</si>
  <si>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</si>
  <si>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</si>
  <si>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</si>
  <si>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</si>
  <si>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</si>
  <si>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</si>
  <si>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</si>
  <si>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</si>
  <si>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</si>
  <si>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</si>
  <si>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</si>
  <si>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</si>
  <si>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</si>
  <si>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</si>
  <si>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</si>
  <si>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</si>
  <si>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</si>
  <si>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</si>
  <si>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</si>
  <si>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</si>
  <si>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</si>
  <si>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</si>
  <si>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</si>
  <si>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</si>
  <si>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</si>
  <si>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</si>
  <si>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</si>
  <si>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</si>
  <si>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</si>
  <si>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</si>
  <si>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</si>
  <si>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</si>
  <si>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</si>
  <si>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</si>
  <si>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</si>
  <si>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</si>
  <si>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</si>
  <si>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</si>
  <si>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</si>
  <si>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</si>
  <si>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</si>
  <si>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</si>
  <si>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</si>
  <si>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</si>
  <si>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</si>
  <si>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</si>
  <si>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</si>
  <si>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</si>
  <si>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</si>
  <si>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</si>
  <si>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</si>
  <si>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</si>
  <si>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</si>
  <si>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</si>
  <si>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</si>
  <si>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</si>
  <si>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</si>
  <si>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</si>
  <si>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</si>
  <si>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</si>
  <si>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</si>
  <si>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</si>
  <si>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</si>
  <si>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</si>
  <si>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</si>
  <si>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</si>
  <si>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</si>
  <si>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</si>
  <si>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</si>
  <si>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</si>
  <si>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</si>
  <si>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</si>
  <si>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</si>
  <si>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</si>
  <si>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</si>
  <si>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</si>
  <si>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</si>
  <si>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</si>
  <si>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</si>
  <si>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</si>
  <si>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</si>
  <si>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</si>
  <si>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</si>
  <si>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</si>
  <si>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</si>
  <si>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</si>
  <si>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</si>
  <si>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</si>
  <si>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</si>
  <si>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</si>
  <si>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</si>
  <si>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</si>
  <si>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</si>
  <si>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</si>
  <si>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</si>
  <si>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</si>
  <si>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</si>
  <si>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</si>
  <si>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</si>
  <si>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</si>
  <si>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</si>
  <si>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</si>
  <si>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</si>
  <si>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</si>
  <si>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</si>
  <si>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</si>
  <si>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</si>
  <si>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</si>
  <si>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</si>
  <si>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</si>
  <si>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</si>
  <si>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</si>
  <si>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</si>
  <si>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</si>
  <si>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</si>
  <si>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</si>
  <si>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</si>
  <si>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</si>
  <si>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</si>
  <si>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</si>
  <si>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</si>
  <si>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</si>
  <si>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</si>
  <si>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</si>
  <si>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</si>
  <si>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</si>
  <si>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</si>
  <si>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</si>
  <si>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</si>
  <si>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</si>
  <si>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</si>
  <si>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</si>
  <si>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</si>
  <si>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</si>
  <si>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</si>
  <si>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</si>
  <si>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</si>
  <si>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</si>
  <si>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</si>
  <si>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</si>
  <si>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</si>
  <si>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</si>
  <si>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</si>
  <si>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</si>
  <si>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</si>
  <si>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</si>
  <si>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</si>
  <si>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</si>
  <si>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</si>
  <si>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</si>
  <si>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</si>
  <si>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</si>
  <si>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</si>
  <si>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</si>
  <si>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</si>
  <si>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</si>
  <si>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</si>
  <si>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</si>
  <si>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</si>
  <si>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</si>
  <si>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</si>
  <si>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</si>
  <si>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</si>
  <si>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</si>
  <si>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</si>
  <si>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</si>
  <si>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</si>
  <si>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</si>
  <si>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</si>
  <si>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</si>
  <si>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</si>
  <si>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</si>
  <si>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</si>
  <si>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</si>
  <si>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</si>
  <si>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</si>
  <si>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</si>
  <si>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</si>
  <si>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</si>
  <si>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</si>
  <si>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</si>
  <si>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</si>
  <si>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</si>
  <si>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</si>
  <si>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</si>
  <si>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</si>
  <si>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</si>
  <si>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</si>
  <si>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</si>
  <si>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</si>
  <si>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</si>
  <si>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</si>
  <si>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</si>
  <si>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</si>
  <si>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</si>
  <si>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</si>
  <si>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</si>
  <si>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</si>
  <si>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</si>
  <si>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</si>
  <si>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</si>
  <si>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</si>
  <si>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</si>
  <si>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</si>
  <si>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</si>
  <si>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</si>
  <si>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</si>
  <si>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</si>
  <si>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</si>
  <si>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</si>
  <si>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</si>
  <si>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</si>
  <si>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</si>
  <si>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</si>
  <si>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</si>
  <si>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</si>
  <si>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</si>
  <si>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</si>
  <si>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</si>
  <si>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</si>
  <si>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</si>
  <si>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</si>
  <si>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</si>
  <si>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</si>
  <si>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</si>
  <si>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</si>
  <si>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</si>
  <si>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</si>
  <si>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</si>
  <si>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</si>
  <si>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</si>
  <si>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</si>
  <si>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</si>
  <si>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</si>
  <si>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</si>
  <si>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</si>
  <si>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</si>
  <si>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</si>
  <si>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</si>
  <si>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</si>
  <si>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</si>
  <si>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</si>
  <si>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</si>
  <si>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</si>
  <si>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</si>
  <si>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</si>
  <si>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</si>
  <si>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</si>
  <si>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</si>
  <si>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</si>
  <si>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</si>
  <si>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</si>
  <si>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</si>
  <si>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</si>
  <si>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</si>
  <si>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</si>
  <si>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</si>
  <si>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</si>
  <si>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</si>
  <si>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</si>
  <si>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</si>
  <si>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</si>
  <si>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</si>
  <si>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</si>
  <si>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</si>
  <si>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</si>
  <si>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</si>
  <si>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</si>
  <si>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</si>
  <si>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</si>
  <si>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</si>
  <si>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</si>
  <si>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</si>
  <si>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</si>
  <si>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</si>
  <si>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</si>
  <si>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</si>
  <si>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</si>
  <si>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</si>
  <si>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</si>
  <si>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</si>
  <si>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</si>
  <si>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</si>
  <si>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</si>
  <si>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</si>
  <si>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</si>
  <si>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</si>
  <si>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</si>
  <si>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</si>
  <si>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</si>
  <si>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</si>
  <si>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</si>
  <si>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</si>
  <si>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</si>
  <si>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</si>
  <si>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</si>
  <si>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</si>
  <si>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</si>
  <si>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</si>
  <si>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</si>
  <si>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</si>
  <si>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</si>
  <si>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</si>
  <si>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</si>
  <si>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</si>
  <si>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</si>
  <si>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</si>
  <si>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</si>
  <si>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</si>
  <si>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</si>
  <si>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</si>
  <si>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</si>
  <si>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</si>
  <si>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</si>
  <si>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</si>
  <si>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</si>
  <si>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</si>
  <si>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</si>
  <si>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</si>
  <si>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</si>
  <si>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</si>
  <si>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</si>
  <si>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</si>
  <si>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</si>
  <si>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</si>
  <si>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</si>
  <si>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</si>
  <si>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</si>
  <si>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</si>
  <si>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</si>
  <si>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</si>
  <si>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</si>
  <si>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</si>
  <si>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</si>
  <si>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</si>
  <si>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</si>
  <si>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</si>
  <si>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</si>
  <si>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</si>
  <si>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</si>
  <si>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</si>
  <si>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</si>
  <si>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</si>
  <si>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</si>
  <si>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</si>
  <si>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</si>
  <si>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</si>
  <si>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</si>
  <si>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</si>
  <si>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</si>
  <si>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</si>
  <si>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</si>
  <si>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</si>
  <si>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</si>
  <si>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</si>
  <si>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</si>
  <si>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</si>
  <si>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</si>
  <si>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</si>
  <si>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</si>
  <si>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</si>
  <si>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</si>
  <si>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</si>
  <si>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</si>
  <si>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</si>
  <si>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</si>
  <si>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</si>
  <si>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</si>
  <si>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</si>
  <si>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</si>
  <si>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</si>
  <si>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</si>
  <si>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</si>
  <si>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</si>
  <si>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</si>
  <si>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</si>
  <si>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</si>
  <si>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</si>
  <si>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</si>
  <si>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</si>
  <si>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</si>
  <si>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</si>
  <si>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</si>
  <si>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</si>
  <si>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</si>
  <si>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</si>
  <si>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</si>
  <si>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</si>
  <si>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</si>
  <si>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</si>
  <si>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</si>
  <si>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</si>
  <si>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</si>
  <si>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</si>
  <si>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</si>
  <si>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</si>
  <si>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</si>
  <si>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</si>
  <si>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</si>
  <si>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</si>
  <si>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</si>
  <si>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</si>
  <si>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</si>
  <si>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</si>
  <si>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</si>
  <si>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</si>
  <si>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</si>
  <si>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</si>
  <si>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</si>
  <si>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</si>
  <si>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</si>
  <si>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</si>
  <si>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</si>
  <si>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</si>
  <si>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</si>
  <si>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</si>
  <si>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</si>
  <si>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</si>
  <si>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</si>
  <si>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</si>
  <si>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</si>
  <si>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</si>
  <si>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</si>
  <si>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</si>
  <si>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</si>
  <si>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</si>
  <si>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</si>
  <si>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</si>
  <si>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</si>
  <si>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</si>
  <si>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</si>
  <si>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</si>
  <si>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</si>
  <si>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</si>
  <si>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</si>
  <si>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</si>
  <si>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</si>
  <si>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</si>
  <si>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</si>
  <si>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</si>
  <si>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</si>
  <si>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</si>
  <si>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</si>
  <si>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</si>
  <si>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</si>
  <si>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</si>
  <si>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</si>
  <si>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</si>
  <si>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</si>
  <si>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</si>
  <si>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</si>
  <si>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</si>
  <si>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</si>
  <si>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</si>
  <si>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</si>
  <si>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</si>
  <si>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</si>
  <si>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</si>
  <si>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</si>
  <si>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</si>
  <si>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</si>
  <si>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</si>
  <si>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</si>
  <si>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</si>
  <si>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</si>
  <si>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</si>
  <si>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</si>
  <si>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</si>
  <si>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</si>
  <si>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</si>
  <si>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</si>
  <si>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</si>
  <si>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</si>
  <si>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</si>
  <si>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</si>
  <si>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</si>
  <si>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</si>
  <si>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</si>
  <si>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</si>
  <si>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</si>
  <si>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</si>
  <si>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</si>
  <si>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</si>
  <si>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</si>
  <si>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</si>
  <si>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</si>
  <si>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</si>
  <si>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</si>
  <si>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</si>
  <si>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</si>
  <si>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</si>
  <si>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</si>
  <si>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</si>
  <si>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</si>
  <si>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</si>
  <si>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</si>
  <si>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</si>
  <si>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</si>
  <si>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</si>
  <si>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</si>
  <si>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</si>
  <si>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</si>
  <si>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</si>
  <si>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</si>
  <si>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</si>
  <si>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</si>
  <si>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</si>
  <si>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</si>
  <si>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</si>
  <si>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</si>
  <si>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</si>
  <si>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</si>
  <si>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</si>
  <si>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</si>
  <si>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</si>
  <si>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</si>
  <si>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</si>
  <si>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</si>
  <si>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</si>
  <si>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</si>
  <si>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</si>
  <si>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</si>
  <si>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</si>
  <si>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</si>
  <si>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</si>
  <si>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</si>
  <si>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</si>
  <si>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</si>
  <si>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</si>
  <si>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</si>
  <si>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</si>
  <si>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</si>
  <si>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</si>
  <si>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</si>
  <si>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</si>
  <si>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</si>
  <si>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</si>
  <si>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</si>
  <si>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</si>
  <si>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</si>
  <si>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</si>
  <si>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</si>
  <si>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</si>
  <si>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</si>
  <si>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</si>
  <si>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</si>
  <si>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</si>
  <si>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</si>
  <si>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</si>
  <si>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</si>
  <si>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</si>
  <si>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</si>
  <si>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</si>
  <si>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</si>
  <si>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</si>
  <si>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</si>
  <si>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</si>
  <si>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</si>
  <si>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</si>
  <si>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</si>
  <si>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</si>
  <si>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</si>
  <si>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</si>
  <si>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</si>
  <si>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</si>
  <si>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</si>
  <si>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</si>
  <si>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</si>
  <si>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</si>
  <si>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</si>
  <si>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</si>
  <si>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</si>
  <si>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</si>
  <si>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</si>
  <si>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</si>
  <si>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</si>
  <si>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</si>
  <si>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</si>
  <si>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</si>
  <si>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</si>
  <si>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</si>
  <si>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</si>
  <si>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</si>
  <si>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</si>
  <si>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</si>
  <si>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</si>
  <si>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</si>
  <si>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</si>
  <si>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</si>
  <si>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</si>
  <si>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</si>
  <si>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</si>
  <si>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</si>
  <si>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</si>
  <si>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</si>
  <si>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</si>
  <si>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</si>
  <si>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</si>
  <si>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</si>
  <si>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</si>
  <si>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</si>
  <si>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</si>
  <si>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</si>
  <si>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</si>
  <si>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</si>
  <si>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</si>
  <si>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</si>
  <si>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</si>
  <si>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</si>
  <si>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</si>
  <si>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</si>
  <si>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</si>
  <si>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</si>
  <si>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</si>
  <si>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</si>
  <si>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</si>
  <si>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</si>
  <si>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</si>
  <si>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</si>
  <si>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</si>
  <si>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</si>
  <si>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</si>
  <si>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</si>
  <si>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</si>
  <si>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</si>
  <si>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</si>
  <si>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</si>
  <si>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</si>
  <si>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</si>
  <si>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</si>
  <si>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</si>
  <si>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</si>
  <si>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</si>
  <si>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</si>
  <si>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</si>
  <si>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</si>
  <si>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</si>
  <si>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</si>
  <si>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</si>
  <si>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</si>
  <si>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</si>
  <si>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</si>
  <si>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</si>
  <si>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</si>
  <si>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</si>
  <si>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</si>
  <si>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</si>
  <si>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</si>
  <si>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</si>
  <si>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</si>
  <si>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</si>
  <si>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</si>
  <si>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</si>
  <si>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</si>
  <si>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</si>
  <si>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</si>
  <si>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</si>
  <si>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</si>
  <si>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</si>
  <si>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</si>
  <si>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</si>
  <si>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</si>
  <si>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</si>
  <si>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</si>
  <si>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</si>
  <si>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</si>
  <si>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</si>
  <si>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</si>
  <si>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</si>
  <si>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</si>
  <si>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</si>
  <si>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</si>
  <si>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</si>
  <si>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</si>
  <si>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</si>
  <si>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</si>
  <si>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</si>
  <si>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</si>
  <si>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</si>
  <si>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</si>
  <si>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</si>
  <si>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</si>
  <si>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</si>
  <si>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</si>
  <si>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</si>
  <si>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</si>
  <si>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</si>
  <si>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</si>
  <si>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</si>
  <si>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</si>
  <si>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</si>
  <si>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</si>
  <si>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</si>
  <si>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</si>
  <si>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</si>
  <si>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</si>
  <si>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</si>
  <si>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</si>
  <si>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</si>
  <si>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</si>
  <si>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</si>
  <si>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</si>
  <si>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</si>
  <si>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</si>
  <si>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</si>
  <si>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</si>
  <si>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</si>
  <si>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</si>
  <si>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</si>
  <si>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</si>
  <si>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</si>
  <si>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</si>
  <si>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</si>
  <si>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</si>
  <si>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</si>
  <si>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</si>
  <si>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</si>
  <si>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</si>
  <si>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</si>
  <si>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</si>
  <si>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</si>
  <si>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</si>
  <si>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</si>
  <si>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</si>
  <si>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</si>
  <si>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</si>
  <si>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</si>
  <si>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</si>
  <si>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</si>
  <si>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</si>
  <si>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</si>
  <si>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</si>
  <si>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</si>
  <si>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</si>
  <si>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</si>
  <si>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</si>
  <si>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</si>
  <si>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</si>
  <si>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</si>
  <si>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</si>
  <si>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</si>
  <si>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</si>
  <si>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</si>
  <si>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</si>
  <si>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</si>
  <si>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</si>
  <si>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</si>
  <si>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</si>
  <si>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</si>
  <si>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</si>
  <si>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</si>
  <si>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</si>
  <si>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</si>
  <si>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</si>
  <si>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</si>
  <si>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</si>
  <si>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</si>
  <si>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</si>
  <si>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</si>
  <si>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</si>
  <si>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</si>
  <si>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</si>
  <si>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</si>
  <si>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</si>
  <si>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</si>
  <si>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</si>
  <si>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</si>
  <si>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</si>
  <si>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</si>
  <si>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</si>
  <si>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</si>
  <si>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</si>
  <si>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</si>
  <si>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</si>
  <si>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</si>
  <si>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</si>
  <si>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</si>
  <si>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</si>
  <si>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</si>
  <si>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</si>
  <si>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</si>
  <si>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</si>
  <si>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</si>
  <si>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</si>
  <si>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</si>
  <si>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</si>
  <si>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</si>
  <si>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</si>
  <si>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</si>
  <si>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</si>
  <si>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</si>
  <si>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</si>
  <si>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</si>
  <si>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</si>
  <si>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</si>
  <si>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</si>
  <si>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</si>
  <si>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</si>
  <si>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</si>
  <si>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</si>
  <si>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</si>
  <si>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</si>
  <si>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</si>
  <si>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</si>
  <si>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</si>
  <si>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</si>
  <si>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</si>
  <si>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</si>
  <si>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</si>
  <si>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</si>
  <si>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</si>
  <si>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</si>
  <si>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</si>
  <si>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</si>
  <si>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</si>
  <si>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</si>
  <si>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</si>
  <si>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</si>
  <si>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</si>
  <si>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</si>
  <si>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</si>
  <si>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</si>
  <si>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</si>
  <si>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</si>
  <si>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</si>
  <si>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</si>
  <si>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</si>
  <si>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</si>
  <si>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</si>
  <si>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</si>
  <si>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</si>
  <si>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</si>
  <si>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</si>
  <si>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</si>
  <si>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</si>
  <si>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</si>
  <si>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</si>
  <si>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</si>
  <si>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</si>
  <si>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</si>
  <si>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</si>
  <si>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</si>
  <si>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</si>
  <si>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</si>
  <si>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</si>
  <si>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</si>
  <si>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</si>
  <si>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</si>
  <si>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</si>
  <si>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</si>
  <si>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</si>
  <si>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</si>
  <si>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</si>
  <si>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</si>
  <si>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</si>
  <si>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</si>
  <si>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</si>
  <si>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</si>
  <si>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</si>
  <si>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</si>
  <si>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</si>
  <si>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</si>
  <si>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</si>
  <si>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</si>
  <si>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</si>
  <si>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</si>
  <si>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</si>
  <si>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</si>
  <si>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</si>
  <si>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</si>
  <si>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</si>
  <si>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</si>
  <si>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</si>
  <si>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</si>
  <si>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</si>
  <si>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</si>
  <si>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</si>
  <si>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</si>
  <si>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</si>
  <si>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</si>
  <si>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</si>
  <si>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</si>
  <si>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</si>
  <si>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</si>
  <si>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</si>
  <si>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</si>
  <si>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</si>
  <si>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</si>
  <si>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</si>
  <si>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</si>
  <si>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</si>
  <si>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</si>
  <si>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</si>
  <si>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</si>
  <si>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</si>
  <si>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</si>
  <si>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</si>
  <si>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</si>
  <si>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</si>
  <si>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</si>
  <si>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</si>
  <si>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</si>
  <si>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</si>
  <si>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</si>
  <si>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</si>
  <si>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</si>
  <si>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</si>
  <si>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</si>
  <si>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</si>
  <si>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</si>
  <si>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</si>
  <si>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</si>
  <si>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</si>
  <si>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</si>
  <si>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</si>
  <si>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</si>
  <si>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</si>
  <si>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</si>
  <si>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</si>
  <si>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</si>
  <si>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</si>
  <si>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</si>
  <si>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</si>
  <si>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</si>
  <si>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</si>
  <si>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</si>
  <si>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</si>
  <si>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</si>
  <si>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</si>
  <si>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</si>
  <si>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</si>
  <si>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</si>
  <si>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</si>
  <si>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</si>
  <si>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</si>
  <si>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</si>
  <si>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</si>
  <si>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</si>
  <si>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</si>
  <si>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</si>
  <si>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</si>
  <si>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</si>
  <si>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</si>
  <si>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</si>
  <si>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</si>
  <si>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</si>
  <si>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</si>
  <si>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</si>
  <si>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</si>
  <si>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</si>
  <si>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</si>
  <si>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</si>
  <si>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</si>
  <si>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</si>
  <si>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</si>
  <si>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</si>
  <si>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</si>
  <si>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</si>
  <si>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</si>
  <si>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</si>
  <si>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</si>
  <si>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</si>
  <si>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</si>
  <si>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</si>
  <si>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</si>
  <si>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</si>
  <si>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</si>
  <si>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</si>
  <si>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</si>
  <si>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</si>
  <si>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</si>
  <si>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</si>
  <si>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</si>
  <si>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</si>
  <si>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</si>
  <si>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</si>
  <si>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</si>
  <si>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</si>
  <si>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</si>
  <si>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</si>
  <si>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</si>
  <si>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</si>
  <si>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</si>
  <si>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</si>
  <si>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</si>
  <si>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</si>
  <si>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</si>
  <si>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</si>
  <si>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</si>
  <si>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</si>
  <si>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</si>
  <si>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</si>
  <si>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</si>
  <si>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</si>
  <si>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</si>
  <si>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</si>
  <si>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</si>
  <si>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</si>
  <si>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</si>
  <si>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</si>
  <si>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</si>
  <si>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</si>
  <si>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</si>
  <si>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</si>
  <si>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</si>
  <si>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</si>
  <si>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</si>
  <si>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</si>
  <si>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</si>
  <si>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</si>
  <si>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</si>
  <si>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</si>
  <si>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</si>
  <si>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</si>
  <si>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</si>
  <si>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</si>
  <si>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</si>
  <si>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</si>
  <si>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</si>
  <si>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</si>
  <si>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</si>
  <si>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</si>
  <si>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</si>
  <si>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</si>
  <si>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</si>
  <si>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</si>
  <si>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</si>
  <si>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</si>
  <si>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</si>
  <si>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</si>
  <si>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</si>
  <si>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</si>
  <si>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</si>
  <si>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</si>
  <si>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</si>
  <si>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</si>
  <si>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</si>
  <si>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</si>
  <si>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</si>
  <si>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</si>
  <si>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</si>
  <si>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</si>
  <si>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</si>
  <si>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</si>
  <si>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</si>
  <si>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</si>
  <si>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</si>
  <si>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</si>
  <si>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</si>
  <si>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</si>
  <si>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</si>
  <si>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</si>
  <si>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</si>
  <si>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</si>
  <si>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</si>
  <si>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</si>
  <si>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</si>
  <si>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</si>
  <si>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</si>
  <si>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</si>
  <si>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</si>
  <si>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</si>
  <si>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</si>
  <si>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</si>
  <si>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</si>
  <si>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</si>
  <si>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</si>
  <si>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</si>
  <si>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</si>
  <si>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</si>
  <si>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</si>
  <si>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</si>
  <si>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</si>
  <si>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</si>
  <si>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</si>
  <si>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</si>
  <si>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</si>
  <si>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</si>
  <si>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</si>
  <si>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</si>
  <si>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</si>
  <si>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</si>
  <si>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</si>
  <si>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</si>
  <si>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</si>
  <si>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</si>
  <si>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</si>
  <si>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</si>
  <si>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</si>
  <si>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</si>
  <si>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</si>
  <si>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</si>
  <si>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</si>
  <si>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</si>
  <si>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</si>
  <si>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</si>
  <si>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</si>
  <si>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</si>
  <si>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</si>
  <si>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</si>
  <si>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</si>
  <si>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</si>
  <si>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</si>
  <si>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</si>
  <si>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</si>
  <si>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</si>
  <si>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</si>
  <si>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</si>
  <si>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</si>
  <si>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</si>
  <si>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</si>
  <si>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</si>
  <si>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</si>
  <si>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</si>
  <si>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</si>
  <si>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</si>
  <si>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</si>
  <si>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</si>
  <si>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</si>
  <si>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</si>
  <si>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</si>
  <si>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</si>
  <si>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</si>
  <si>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</si>
  <si>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</si>
  <si>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</si>
  <si>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</si>
  <si>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</si>
  <si>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</si>
  <si>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</si>
  <si>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</si>
  <si>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</si>
  <si>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</si>
  <si>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</si>
  <si>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</si>
  <si>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</si>
  <si>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</si>
  <si>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</si>
  <si>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</si>
  <si>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</si>
  <si>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</si>
  <si>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</si>
  <si>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</si>
  <si>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</si>
  <si>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</si>
  <si>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</si>
  <si>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</si>
  <si>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</si>
  <si>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</si>
  <si>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</si>
  <si>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</si>
  <si>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</si>
  <si>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</si>
  <si>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</si>
  <si>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</si>
  <si>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</si>
  <si>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</si>
  <si>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</si>
  <si>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</si>
  <si>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</si>
  <si>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</si>
  <si>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</si>
  <si>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</si>
  <si>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</si>
  <si>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</si>
  <si>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</si>
  <si>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</si>
  <si>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</si>
  <si>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</si>
  <si>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</si>
  <si>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</si>
  <si>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</si>
  <si>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</si>
  <si>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</si>
  <si>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</si>
  <si>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</si>
  <si>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</si>
  <si>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</si>
  <si>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</si>
  <si>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</si>
  <si>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</si>
  <si>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</si>
  <si>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</si>
  <si>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</si>
  <si>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</si>
  <si>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</si>
  <si>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</si>
  <si>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</si>
  <si>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</si>
  <si>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</si>
  <si>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</si>
  <si>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</si>
  <si>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</si>
  <si>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</si>
  <si>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</si>
  <si>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</si>
  <si>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</si>
  <si>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</si>
  <si>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</si>
  <si>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</si>
  <si>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</si>
  <si>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</si>
  <si>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</si>
  <si>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</si>
  <si>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</si>
  <si>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</si>
  <si>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</si>
  <si>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</si>
  <si>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</si>
  <si>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</si>
  <si>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</si>
  <si>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</si>
  <si>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</si>
  <si>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</si>
  <si>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</si>
  <si>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</si>
  <si>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</si>
  <si>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</si>
  <si>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</si>
  <si>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</si>
  <si>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</si>
  <si>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</si>
  <si>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</si>
  <si>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</si>
  <si>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</si>
  <si>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</si>
  <si>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</si>
  <si>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</si>
  <si>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</si>
  <si>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</si>
  <si>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</si>
  <si>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</si>
  <si>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</si>
  <si>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</si>
  <si>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</si>
  <si>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</si>
  <si>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</si>
  <si>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</si>
  <si>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</si>
  <si>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</si>
  <si>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</si>
  <si>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</si>
  <si>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</si>
  <si>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</si>
  <si>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</si>
  <si>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</si>
  <si>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</si>
  <si>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</si>
  <si>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</si>
  <si>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</si>
  <si>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</si>
  <si>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</si>
  <si>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</si>
  <si>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</si>
  <si>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</si>
  <si>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</si>
  <si>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</si>
  <si>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</si>
  <si>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</si>
  <si>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</si>
  <si>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</si>
  <si>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</si>
  <si>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</si>
  <si>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</si>
  <si>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</si>
  <si>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</si>
  <si>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</si>
  <si>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</si>
  <si>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</si>
  <si>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</si>
  <si>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</si>
  <si>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</si>
  <si>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</si>
  <si>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</si>
  <si>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</si>
  <si>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</si>
  <si>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</si>
  <si>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</si>
  <si>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</si>
  <si>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</si>
  <si>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</si>
  <si>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</si>
  <si>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</si>
  <si>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</si>
  <si>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</si>
  <si>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</si>
  <si>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</si>
  <si>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</si>
  <si>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</si>
  <si>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</si>
  <si>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</si>
  <si>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</si>
  <si>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</si>
  <si>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</si>
  <si>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</si>
  <si>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</si>
  <si>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</si>
  <si>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</si>
  <si>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</si>
  <si>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</si>
  <si>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</si>
  <si>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</si>
  <si>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</si>
  <si>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</si>
  <si>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</si>
  <si>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</si>
  <si>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</si>
  <si>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</si>
  <si>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</si>
  <si>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</si>
  <si>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</si>
  <si>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</si>
  <si>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</si>
  <si>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</si>
  <si>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</si>
  <si>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</si>
  <si>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</si>
  <si>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</si>
  <si>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</si>
  <si>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</si>
  <si>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</si>
  <si>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</si>
  <si>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</si>
  <si>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</si>
  <si>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</si>
  <si>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</si>
  <si>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</si>
  <si>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</si>
  <si>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</si>
  <si>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</si>
  <si>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</si>
  <si>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</si>
  <si>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</si>
  <si>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</si>
  <si>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</si>
  <si>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</si>
  <si>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</si>
  <si>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</si>
  <si>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</si>
  <si>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</si>
  <si>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</si>
  <si>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</si>
  <si>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</si>
  <si>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</si>
  <si>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</si>
  <si>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</si>
  <si>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</si>
  <si>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</si>
  <si>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</si>
  <si>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</si>
  <si>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</si>
  <si>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</si>
  <si>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</si>
  <si>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</si>
  <si>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</si>
  <si>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</si>
  <si>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</si>
  <si>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</si>
  <si>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</si>
  <si>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</si>
  <si>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</si>
  <si>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</si>
  <si>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</si>
  <si>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</si>
  <si>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</si>
  <si>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</si>
  <si>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</si>
  <si>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</si>
  <si>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</si>
  <si>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</si>
  <si>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</si>
  <si>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</si>
  <si>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</si>
  <si>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</si>
  <si>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</si>
  <si>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</si>
  <si>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</si>
  <si>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</si>
  <si>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</si>
  <si>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</si>
  <si>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</si>
  <si>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</si>
  <si>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</si>
  <si>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</si>
  <si>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</si>
  <si>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</si>
  <si>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</si>
  <si>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</si>
  <si>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</si>
  <si>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</si>
  <si>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</si>
  <si>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</si>
  <si>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</si>
  <si>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</si>
  <si>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</si>
  <si>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</si>
  <si>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</si>
  <si>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</si>
  <si>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</si>
  <si>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</si>
  <si>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</si>
  <si>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</si>
  <si>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</si>
  <si>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</si>
  <si>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</si>
  <si>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</si>
  <si>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</si>
  <si>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</si>
  <si>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</si>
  <si>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</si>
  <si>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</si>
  <si>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</si>
  <si>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</si>
  <si>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</si>
  <si>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</si>
  <si>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</si>
  <si>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</si>
  <si>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</si>
  <si>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</si>
  <si>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</si>
  <si>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</si>
  <si>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</si>
  <si>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</si>
  <si>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</si>
  <si>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</si>
  <si>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</si>
  <si>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</si>
  <si>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</si>
  <si>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</si>
  <si>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</si>
  <si>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</si>
  <si>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</si>
  <si>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</si>
  <si>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</si>
  <si>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</si>
  <si>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</si>
  <si>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</si>
  <si>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</si>
  <si>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</si>
  <si>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</si>
  <si>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</si>
  <si>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</si>
  <si>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</si>
  <si>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</si>
  <si>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</si>
  <si>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</si>
  <si>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</si>
  <si>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</si>
  <si>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</si>
  <si>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</si>
  <si>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</si>
  <si>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</si>
  <si>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</si>
  <si>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</si>
  <si>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</si>
  <si>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</si>
  <si>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</si>
  <si>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</si>
  <si>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</si>
  <si>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</si>
  <si>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</si>
  <si>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</si>
  <si>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</si>
  <si>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</si>
  <si>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</si>
  <si>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</si>
  <si>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</si>
  <si>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</si>
  <si>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</si>
  <si>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</si>
  <si>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</si>
  <si>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</si>
  <si>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</si>
  <si>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</si>
  <si>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</si>
  <si>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</si>
  <si>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</si>
  <si>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</si>
  <si>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</si>
  <si>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</si>
  <si>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</si>
  <si>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</si>
  <si>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</si>
  <si>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</si>
  <si>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</si>
  <si>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</si>
  <si>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</si>
  <si>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</si>
  <si>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</si>
  <si>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</si>
  <si>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</si>
  <si>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</si>
  <si>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</si>
  <si>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</si>
  <si>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</si>
  <si>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</si>
  <si>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</si>
  <si>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</si>
  <si>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</si>
  <si>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</si>
  <si>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</si>
  <si>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</si>
  <si>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</si>
  <si>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</si>
  <si>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</si>
  <si>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</si>
  <si>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</si>
  <si>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</si>
  <si>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</si>
  <si>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</si>
  <si>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</si>
  <si>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</si>
  <si>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</si>
  <si>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</si>
  <si>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</si>
  <si>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</si>
  <si>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</si>
  <si>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</si>
  <si>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</si>
  <si>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</si>
  <si>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</si>
  <si>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</si>
  <si>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</si>
  <si>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</si>
  <si>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</si>
  <si>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</si>
  <si>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</si>
  <si>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</si>
  <si>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</si>
  <si>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</si>
  <si>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</si>
  <si>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</si>
  <si>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</si>
  <si>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</si>
  <si>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</si>
  <si>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</si>
  <si>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</si>
  <si>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</si>
  <si>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</si>
  <si>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</si>
  <si>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</si>
  <si>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</si>
  <si>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</si>
  <si>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</si>
  <si>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</si>
  <si>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</si>
  <si>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</si>
  <si>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</si>
  <si>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</si>
  <si>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</si>
  <si>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</si>
  <si>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</si>
  <si>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</si>
  <si>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</si>
  <si>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</si>
  <si>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</si>
  <si>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</si>
  <si>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</si>
  <si>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</si>
  <si>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</si>
  <si>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</si>
  <si>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</si>
  <si>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</si>
  <si>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</si>
  <si>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</si>
  <si>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</si>
  <si>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</si>
  <si>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</si>
  <si>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</si>
  <si>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</si>
  <si>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</si>
  <si>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</si>
  <si>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</si>
  <si>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</si>
  <si>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</si>
  <si>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</si>
  <si>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</si>
  <si>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</si>
  <si>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</si>
  <si>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</si>
  <si>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</si>
  <si>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</si>
  <si>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</si>
  <si>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</si>
  <si>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</si>
  <si>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</si>
  <si>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</si>
  <si>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</si>
  <si>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</si>
  <si>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</si>
  <si>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</si>
  <si>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</si>
  <si>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</si>
  <si>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</si>
  <si>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</si>
  <si>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</si>
  <si>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</si>
  <si>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</si>
  <si>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</si>
  <si>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</si>
  <si>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</si>
  <si>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</si>
  <si>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</si>
  <si>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</si>
  <si>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</si>
  <si>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</si>
  <si>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</si>
  <si>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</si>
  <si>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</si>
  <si>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</si>
  <si>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</si>
  <si>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</si>
  <si>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</si>
  <si>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</si>
  <si>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</si>
  <si>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</si>
  <si>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</si>
  <si>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</si>
  <si>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</si>
  <si>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</si>
  <si>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</si>
  <si>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</si>
  <si>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</si>
  <si>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</si>
  <si>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</si>
  <si>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</si>
  <si>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</si>
  <si>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</si>
  <si>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</si>
  <si>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</si>
  <si>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</si>
  <si>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</si>
  <si>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</si>
  <si>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</si>
  <si>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</si>
  <si>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</si>
  <si>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</si>
  <si>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</si>
  <si>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</si>
  <si>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</si>
  <si>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</si>
  <si>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</si>
  <si>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</si>
  <si>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</si>
  <si>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</si>
  <si>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</si>
  <si>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</si>
  <si>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</si>
  <si>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</si>
  <si>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</si>
  <si>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</si>
  <si>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</si>
  <si>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</si>
  <si>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</si>
  <si>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</si>
  <si>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</si>
  <si>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</si>
  <si>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</si>
  <si>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</si>
  <si>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</si>
  <si>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</si>
  <si>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</si>
  <si>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</si>
  <si>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</si>
  <si>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</si>
  <si>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</si>
  <si>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</si>
  <si>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</si>
  <si>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</si>
  <si>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</si>
  <si>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</si>
  <si>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</si>
  <si>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</si>
  <si>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</si>
  <si>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</si>
  <si>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</si>
  <si>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</si>
  <si>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</si>
  <si>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</si>
  <si>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</si>
  <si>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</si>
  <si>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</si>
  <si>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</si>
  <si>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</si>
  <si>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</si>
  <si>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</si>
  <si>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</si>
  <si>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</si>
  <si>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</si>
  <si>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</si>
  <si>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</si>
  <si>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</si>
  <si>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</si>
  <si>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</si>
  <si>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</si>
  <si>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</si>
  <si>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</si>
  <si>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</si>
  <si>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</si>
  <si>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</si>
  <si>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</si>
  <si>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</si>
  <si>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</si>
  <si>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</si>
  <si>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</si>
  <si>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</si>
  <si>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</si>
  <si>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</si>
  <si>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</si>
  <si>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</si>
  <si>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</si>
  <si>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</si>
  <si>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</si>
  <si>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</si>
  <si>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</si>
  <si>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</si>
  <si>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</si>
  <si>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</si>
  <si>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</si>
  <si>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</si>
  <si>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</si>
  <si>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</si>
  <si>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</si>
  <si>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</si>
  <si>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</si>
  <si>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</si>
  <si>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</si>
  <si>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</si>
  <si>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</si>
  <si>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</si>
  <si>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</si>
  <si>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</si>
  <si>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</si>
  <si>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</si>
  <si>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</si>
  <si>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</si>
  <si>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</si>
  <si>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</si>
  <si>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</si>
  <si>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</si>
  <si>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</si>
  <si>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</si>
  <si>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</si>
  <si>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</si>
  <si>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</si>
  <si>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</si>
  <si>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</si>
  <si>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</si>
  <si>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</si>
  <si>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</si>
  <si>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</si>
  <si>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</si>
  <si>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</si>
  <si>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</si>
  <si>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</si>
  <si>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</si>
  <si>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</si>
  <si>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</si>
  <si>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</si>
  <si>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</si>
  <si>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</si>
  <si>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</si>
  <si>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</si>
  <si>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</si>
  <si>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</si>
  <si>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</si>
  <si>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</si>
  <si>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</si>
  <si>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</si>
  <si>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</si>
  <si>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</si>
  <si>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</si>
  <si>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</si>
  <si>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</si>
  <si>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</si>
  <si>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</si>
  <si>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</si>
  <si>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</si>
  <si>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</si>
  <si>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</si>
  <si>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</si>
  <si>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</si>
  <si>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</si>
  <si>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</si>
  <si>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</si>
  <si>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</si>
  <si>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</si>
  <si>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</si>
  <si>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</si>
  <si>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</si>
  <si>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</si>
  <si>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</si>
  <si>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</si>
  <si>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</si>
  <si>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</si>
  <si>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</si>
  <si>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</si>
  <si>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</si>
  <si>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</si>
  <si>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</si>
  <si>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</si>
  <si>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</si>
  <si>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</si>
  <si>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</si>
  <si>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</si>
  <si>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</si>
  <si>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</si>
  <si>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</si>
  <si>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</si>
  <si>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</si>
  <si>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</si>
  <si>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</si>
  <si>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</si>
  <si>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</si>
  <si>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</si>
  <si>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</si>
  <si>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</si>
  <si>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</si>
  <si>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</si>
  <si>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</si>
  <si>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</si>
  <si>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</si>
  <si>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</si>
  <si>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</si>
  <si>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</si>
  <si>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</si>
  <si>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</si>
  <si>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</si>
  <si>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</si>
  <si>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</si>
  <si>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</si>
  <si>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</si>
  <si>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</si>
  <si>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</si>
  <si>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</si>
  <si>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</si>
  <si>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</si>
  <si>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</si>
  <si>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</si>
  <si>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</si>
  <si>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</si>
  <si>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</si>
  <si>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</si>
  <si>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</si>
  <si>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</si>
  <si>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</si>
  <si>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</si>
  <si>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</si>
  <si>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</si>
  <si>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</si>
  <si>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</si>
  <si>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</si>
  <si>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</si>
  <si>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</si>
  <si>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</si>
  <si>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</si>
  <si>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</si>
  <si>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</si>
  <si>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</si>
  <si>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</si>
  <si>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</si>
  <si>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</si>
  <si>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</si>
  <si>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</si>
  <si>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</si>
  <si>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</si>
  <si>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</si>
  <si>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</si>
  <si>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</si>
  <si>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</si>
  <si>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</si>
  <si>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</si>
  <si>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</si>
  <si>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</si>
  <si>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</si>
  <si>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</si>
  <si>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</si>
  <si>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</si>
  <si>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</si>
  <si>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</si>
  <si>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</si>
  <si>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</si>
  <si>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</si>
  <si>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</si>
  <si>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</si>
  <si>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</si>
  <si>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</si>
  <si>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</si>
  <si>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</si>
  <si>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</si>
  <si>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</si>
  <si>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</si>
  <si>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</si>
  <si>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</si>
  <si>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</si>
  <si>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</si>
  <si>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</si>
  <si>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</si>
  <si>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</si>
  <si>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</si>
  <si>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</si>
  <si>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</si>
  <si>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</si>
  <si>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</si>
  <si>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</si>
  <si>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</si>
  <si>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</si>
  <si>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</si>
  <si>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</si>
  <si>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</si>
  <si>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</si>
  <si>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</si>
  <si>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</si>
  <si>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</si>
  <si>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</si>
  <si>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</si>
  <si>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</si>
  <si>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</si>
  <si>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</si>
  <si>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</si>
  <si>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</si>
  <si>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</si>
  <si>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</si>
  <si>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</si>
  <si>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</si>
  <si>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</si>
  <si>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</si>
  <si>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</si>
  <si>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</si>
  <si>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</si>
  <si>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</si>
  <si>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</si>
  <si>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</si>
  <si>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</si>
  <si>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</si>
  <si>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</si>
  <si>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</si>
  <si>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</si>
  <si>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</si>
  <si>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</si>
  <si>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</si>
  <si>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</si>
  <si>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</si>
  <si>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</si>
  <si>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</si>
  <si>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</si>
  <si>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</si>
  <si>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</si>
  <si>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</si>
  <si>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</si>
  <si>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</si>
  <si>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</si>
  <si>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</si>
  <si>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</si>
  <si>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</si>
  <si>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</si>
  <si>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</si>
  <si>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</si>
  <si>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</si>
  <si>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</si>
  <si>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</si>
  <si>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</si>
  <si>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</si>
  <si>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</si>
  <si>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</si>
  <si>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</si>
  <si>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</si>
  <si>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</si>
  <si>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</si>
  <si>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</si>
  <si>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</si>
  <si>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</si>
  <si>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</si>
  <si>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</si>
  <si>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</si>
  <si>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</si>
  <si>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</si>
  <si>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</si>
  <si>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</si>
  <si>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</si>
  <si>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</si>
  <si>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</si>
  <si>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</si>
  <si>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</si>
  <si>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</si>
  <si>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</si>
  <si>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</si>
  <si>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</si>
  <si>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</si>
  <si>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</si>
  <si>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</si>
  <si>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</si>
  <si>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</si>
  <si>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</si>
  <si>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</si>
  <si>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</si>
  <si>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</si>
  <si>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</si>
  <si>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</si>
  <si>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</si>
  <si>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</si>
  <si>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</si>
  <si>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</si>
  <si>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</si>
  <si>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</si>
  <si>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</si>
  <si>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</si>
  <si>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</si>
  <si>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</si>
  <si>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</si>
  <si>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</si>
  <si>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</si>
  <si>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</si>
  <si>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</si>
  <si>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</si>
  <si>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</si>
  <si>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</si>
  <si>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</si>
  <si>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</si>
  <si>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</si>
  <si>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</si>
  <si>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</si>
  <si>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</si>
  <si>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</si>
  <si>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</si>
  <si>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</si>
  <si>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</si>
  <si>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</si>
  <si>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</si>
  <si>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</si>
  <si>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</si>
  <si>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</si>
  <si>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</si>
  <si>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</si>
  <si>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</si>
  <si>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</si>
  <si>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</si>
  <si>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</si>
  <si>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</si>
  <si>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</si>
  <si>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</si>
  <si>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</si>
  <si>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</si>
  <si>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</si>
  <si>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</si>
  <si>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</si>
  <si>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</si>
  <si>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</si>
  <si>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</si>
  <si>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</si>
  <si>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</si>
  <si>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</si>
  <si>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</si>
  <si>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</si>
  <si>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</si>
  <si>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</si>
  <si>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</si>
  <si>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</si>
  <si>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</si>
  <si>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</si>
  <si>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</si>
  <si>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</si>
  <si>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</si>
  <si>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</si>
  <si>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</si>
  <si>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</si>
  <si>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</si>
  <si>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</si>
  <si>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</si>
  <si>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</si>
  <si>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</si>
  <si>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</si>
  <si>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</si>
  <si>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</si>
  <si>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</si>
  <si>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</si>
  <si>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</si>
  <si>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</si>
  <si>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</si>
  <si>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</si>
  <si>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</si>
  <si>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</si>
  <si>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</si>
  <si>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</si>
  <si>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</si>
  <si>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</si>
  <si>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</si>
  <si>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</si>
  <si>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</si>
  <si>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</si>
  <si>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</si>
  <si>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</si>
  <si>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</si>
  <si>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</si>
  <si>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</si>
  <si>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</si>
  <si>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</si>
  <si>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</si>
  <si>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</si>
  <si>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</si>
  <si>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</si>
  <si>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</si>
  <si>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</si>
  <si>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</si>
  <si>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</si>
  <si>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</si>
  <si>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</si>
  <si>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</si>
  <si>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</si>
  <si>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</si>
  <si>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</si>
  <si>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</si>
  <si>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</si>
  <si>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</si>
  <si>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</si>
  <si>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</si>
  <si>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</si>
  <si>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</si>
  <si>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</si>
  <si>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</si>
  <si>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</si>
  <si>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</si>
  <si>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</si>
  <si>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</si>
  <si>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</si>
  <si>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</si>
  <si>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</si>
  <si>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</si>
  <si>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</si>
  <si>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</si>
  <si>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</si>
  <si>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</si>
  <si>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</si>
  <si>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</si>
  <si>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</si>
  <si>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</si>
  <si>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</si>
  <si>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</si>
  <si>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</si>
  <si>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</si>
  <si>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</si>
  <si>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</si>
  <si>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</si>
  <si>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</si>
  <si>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</si>
  <si>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</si>
  <si>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</si>
  <si>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</si>
  <si>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</si>
  <si>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</si>
  <si>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</si>
  <si>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</si>
  <si>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</si>
  <si>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</si>
  <si>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</si>
  <si>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</si>
  <si>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</si>
  <si>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</si>
  <si>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</si>
  <si>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</si>
  <si>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</si>
  <si>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</si>
  <si>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</si>
  <si>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</si>
  <si>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</si>
  <si>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</si>
  <si>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</si>
  <si>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</si>
  <si>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</si>
  <si>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</si>
  <si>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</si>
  <si>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</si>
  <si>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</si>
  <si>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</si>
  <si>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</si>
  <si>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</si>
  <si>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</si>
  <si>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</si>
  <si>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</si>
  <si>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</si>
  <si>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</si>
  <si>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</si>
  <si>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</si>
  <si>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</si>
  <si>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</si>
  <si>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</si>
  <si>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</si>
  <si>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</si>
  <si>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</si>
  <si>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</si>
  <si>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</si>
  <si>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</si>
  <si>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</si>
  <si>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</si>
  <si>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</si>
  <si>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</si>
  <si>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</si>
  <si>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</si>
  <si>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</si>
  <si>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</si>
  <si>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</si>
  <si>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</si>
  <si>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</si>
  <si>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</si>
  <si>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</si>
  <si>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</si>
  <si>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</si>
  <si>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</si>
  <si>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</si>
  <si>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</si>
  <si>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</si>
  <si>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</si>
  <si>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</si>
  <si>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</si>
  <si>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</si>
  <si>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</si>
  <si>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</si>
  <si>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</si>
  <si>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</si>
  <si>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</si>
  <si>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</si>
  <si>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</si>
  <si>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</si>
  <si>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</si>
  <si>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</si>
  <si>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</si>
  <si>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</si>
  <si>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</si>
  <si>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</si>
  <si>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</si>
  <si>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</si>
  <si>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</si>
  <si>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</si>
  <si>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</si>
  <si>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</si>
  <si>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</si>
  <si>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</si>
  <si>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</si>
  <si>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</si>
  <si>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</si>
  <si>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</si>
  <si>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</si>
  <si>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</si>
  <si>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</si>
  <si>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</si>
  <si>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</si>
  <si>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</si>
  <si>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</si>
  <si>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</si>
  <si>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</si>
  <si>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</si>
  <si>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</si>
  <si>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</si>
  <si>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</si>
  <si>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</si>
  <si>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</si>
  <si>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</si>
  <si>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</si>
  <si>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</si>
  <si>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</si>
  <si>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</si>
  <si>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</si>
  <si>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</si>
  <si>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</si>
  <si>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</si>
  <si>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</si>
  <si>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</si>
  <si>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</si>
  <si>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</si>
  <si>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</si>
  <si>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</si>
  <si>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</si>
  <si>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</si>
  <si>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</si>
  <si>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</si>
  <si>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</si>
  <si>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</si>
  <si>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</si>
  <si>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</si>
  <si>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</si>
  <si>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</si>
  <si>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</si>
  <si>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</si>
  <si>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</si>
  <si>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</si>
  <si>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</si>
  <si>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</si>
  <si>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</si>
  <si>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</si>
  <si>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</si>
  <si>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</si>
  <si>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</si>
  <si>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</si>
  <si>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</si>
  <si>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</si>
  <si>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</si>
  <si>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</si>
  <si>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</si>
  <si>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</si>
  <si>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</si>
  <si>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</si>
  <si>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</si>
  <si>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</si>
  <si>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</si>
  <si>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</si>
  <si>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</si>
  <si>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</si>
  <si>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</si>
  <si>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</si>
  <si>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</si>
  <si>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</si>
  <si>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</si>
  <si>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</si>
  <si>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</si>
  <si>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</si>
  <si>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</si>
  <si>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</si>
  <si>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</si>
  <si>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</si>
  <si>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</si>
  <si>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</si>
  <si>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</si>
  <si>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</si>
  <si>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</si>
  <si>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</si>
  <si>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</si>
  <si>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</si>
  <si>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</si>
  <si>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</si>
  <si>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</si>
  <si>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</si>
  <si>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</si>
  <si>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</si>
  <si>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</si>
  <si>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</si>
  <si>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</si>
  <si>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</si>
  <si>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</si>
  <si>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</si>
  <si>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</si>
  <si>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</si>
  <si>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</si>
  <si>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</si>
  <si>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</si>
  <si>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</si>
  <si>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</si>
  <si>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</si>
  <si>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</si>
  <si>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</si>
  <si>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</si>
  <si>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</si>
  <si>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</si>
  <si>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</si>
  <si>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</si>
  <si>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</si>
  <si>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</si>
  <si>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</si>
  <si>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</si>
  <si>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</si>
  <si>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</si>
  <si>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</si>
  <si>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</si>
  <si>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</si>
  <si>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</si>
  <si>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</si>
  <si>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</si>
  <si>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</si>
  <si>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</si>
  <si>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</si>
  <si>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</si>
  <si>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</si>
  <si>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</si>
  <si>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</si>
  <si>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</si>
  <si>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</si>
  <si>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</si>
  <si>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</si>
  <si>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</si>
  <si>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</si>
  <si>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</si>
  <si>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</si>
  <si>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</si>
  <si>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</si>
  <si>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</si>
  <si>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</si>
  <si>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</si>
  <si>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</si>
  <si>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</si>
  <si>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</si>
  <si>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</si>
  <si>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</si>
  <si>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</si>
  <si>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</si>
  <si>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</si>
  <si>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</si>
  <si>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</si>
  <si>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</si>
  <si>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</si>
  <si>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</si>
  <si>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</si>
  <si>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</si>
  <si>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</si>
  <si>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</si>
  <si>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</si>
  <si>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</si>
  <si>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</si>
  <si>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</si>
  <si>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</si>
  <si>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</si>
  <si>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</si>
  <si>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</si>
  <si>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</si>
  <si>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</si>
  <si>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</si>
  <si>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</si>
  <si>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</si>
  <si>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</si>
  <si>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</si>
  <si>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</si>
  <si>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</si>
  <si>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</si>
  <si>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</si>
  <si>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</si>
  <si>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</si>
  <si>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</si>
  <si>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</si>
  <si>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</si>
  <si>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</si>
  <si>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</si>
  <si>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</si>
  <si>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</si>
  <si>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</si>
  <si>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</si>
  <si>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</si>
  <si>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</si>
  <si>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</si>
  <si>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</si>
  <si>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</si>
  <si>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</si>
  <si>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</si>
  <si>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</si>
  <si>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</si>
  <si>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</si>
  <si>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</si>
  <si>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</si>
  <si>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</si>
  <si>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</si>
  <si>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</si>
  <si>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</si>
  <si>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</si>
  <si>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</si>
  <si>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</si>
  <si>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</si>
  <si>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</si>
  <si>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</si>
  <si>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</si>
  <si>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</si>
  <si>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</si>
  <si>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</si>
  <si>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</si>
  <si>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</si>
  <si>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</si>
  <si>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</si>
  <si>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</si>
  <si>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</si>
  <si>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</si>
  <si>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</si>
  <si>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</si>
  <si>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</si>
  <si>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</si>
  <si>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</si>
  <si>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</si>
  <si>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</si>
  <si>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</si>
  <si>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</si>
  <si>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</si>
  <si>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</si>
  <si>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</si>
  <si>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</si>
  <si>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</si>
  <si>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</si>
  <si>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</si>
  <si>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</si>
  <si>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</si>
  <si>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</si>
  <si>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</si>
  <si>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</si>
  <si>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</si>
  <si>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</si>
  <si>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</si>
  <si>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</si>
  <si>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</si>
  <si>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</si>
  <si>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</si>
  <si>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</si>
  <si>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</si>
  <si>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</si>
  <si>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</si>
  <si>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</si>
  <si>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</si>
  <si>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</si>
  <si>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</si>
  <si>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</si>
  <si>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</si>
  <si>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</si>
  <si>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</si>
  <si>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</si>
  <si>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</si>
  <si>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</si>
  <si>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</si>
  <si>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</si>
  <si>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</si>
  <si>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</si>
  <si>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</si>
  <si>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</si>
  <si>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</si>
  <si>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</si>
  <si>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</si>
  <si>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</si>
  <si>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</si>
  <si>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</si>
  <si>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</si>
  <si>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</si>
  <si>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</si>
  <si>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</si>
  <si>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</si>
  <si>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</si>
  <si>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</si>
  <si>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</si>
  <si>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</si>
  <si>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</si>
  <si>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</si>
  <si>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</si>
  <si>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</si>
  <si>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</si>
  <si>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</si>
  <si>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</si>
  <si>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</si>
  <si>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</si>
  <si>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</si>
  <si>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</si>
  <si>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</si>
  <si>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</si>
  <si>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</si>
  <si>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</si>
  <si>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</si>
  <si>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</si>
  <si>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</si>
  <si>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</si>
  <si>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</si>
  <si>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</si>
  <si>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</si>
  <si>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</si>
  <si>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</si>
  <si>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</si>
  <si>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</si>
  <si>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</si>
  <si>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</si>
  <si>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</si>
  <si>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</si>
  <si>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</si>
  <si>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</si>
  <si>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</si>
  <si>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</si>
  <si>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</si>
  <si>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</si>
  <si>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</si>
  <si>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</si>
  <si>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</si>
  <si>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</si>
  <si>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</si>
  <si>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</si>
  <si>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</si>
  <si>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</si>
  <si>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</si>
  <si>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</si>
  <si>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</si>
  <si>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</si>
  <si>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</si>
  <si>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</si>
  <si>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</si>
  <si>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</si>
  <si>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</si>
  <si>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</si>
  <si>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</si>
  <si>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</si>
  <si>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</si>
  <si>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</si>
  <si>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</si>
  <si>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</si>
  <si>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</si>
  <si>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</si>
  <si>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</si>
  <si>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</si>
  <si>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</si>
  <si>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</si>
  <si>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</si>
  <si>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</si>
  <si>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</si>
  <si>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</si>
  <si>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</si>
  <si>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</si>
  <si>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</si>
  <si>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</si>
  <si>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</si>
  <si>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</si>
  <si>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</si>
  <si>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</si>
  <si>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</si>
  <si>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</si>
  <si>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</si>
  <si>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</si>
  <si>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</si>
  <si>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</si>
  <si>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</si>
  <si>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</si>
  <si>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</si>
  <si>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</si>
  <si>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</si>
  <si>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</si>
  <si>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</si>
  <si>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</si>
  <si>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</si>
  <si>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</si>
  <si>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</si>
  <si>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</si>
  <si>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</si>
  <si>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</si>
  <si>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</si>
  <si>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</si>
  <si>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</si>
  <si>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</si>
  <si>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</si>
  <si>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</si>
  <si>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</si>
  <si>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</si>
  <si>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</si>
  <si>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</si>
  <si>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</si>
  <si>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</si>
  <si>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</si>
  <si>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</si>
  <si>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</si>
  <si>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</si>
  <si>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</si>
  <si>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</si>
  <si>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</si>
  <si>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</si>
  <si>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</si>
  <si>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</si>
  <si>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</si>
  <si>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</si>
  <si>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</si>
  <si>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</si>
  <si>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</si>
  <si>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</si>
  <si>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</si>
  <si>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</si>
  <si>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</si>
  <si>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</si>
  <si>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</si>
  <si>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</si>
  <si>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</si>
  <si>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</si>
  <si>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</si>
  <si>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</si>
  <si>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</si>
  <si>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</si>
  <si>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</si>
  <si>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</si>
  <si>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</si>
  <si>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</si>
  <si>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</si>
  <si>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</si>
  <si>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</si>
  <si>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</si>
  <si>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</si>
  <si>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</si>
  <si>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</si>
  <si>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</si>
  <si>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</si>
  <si>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</si>
  <si>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</si>
  <si>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</si>
  <si>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</si>
  <si>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</si>
  <si>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</si>
  <si>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</si>
  <si>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</si>
  <si>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</si>
  <si>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</si>
  <si>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</si>
  <si>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</si>
  <si>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</si>
  <si>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</si>
  <si>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</si>
  <si>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</si>
  <si>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</si>
  <si>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</si>
  <si>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</si>
  <si>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</si>
  <si>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</si>
  <si>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</si>
  <si>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</si>
  <si>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</si>
  <si>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</si>
  <si>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</si>
  <si>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</si>
  <si>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</si>
  <si>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</si>
  <si>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</si>
  <si>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</si>
  <si>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</si>
  <si>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</si>
  <si>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</si>
  <si>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</si>
  <si>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</si>
  <si>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</si>
  <si>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</si>
  <si>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</si>
  <si>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</si>
  <si>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</si>
  <si>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</si>
  <si>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</si>
  <si>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</si>
  <si>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</si>
  <si>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</si>
  <si>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</si>
  <si>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</si>
  <si>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</si>
  <si>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</si>
  <si>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</si>
  <si>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</si>
  <si>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</si>
  <si>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</si>
  <si>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</si>
  <si>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</si>
  <si>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</si>
  <si>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</si>
  <si>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</si>
  <si>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</si>
  <si>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</si>
  <si>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</si>
  <si>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</si>
  <si>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</si>
  <si>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</si>
  <si>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</si>
  <si>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</si>
  <si>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</si>
  <si>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</si>
  <si>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</si>
  <si>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</si>
  <si>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</si>
  <si>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</si>
  <si>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</si>
  <si>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</si>
  <si>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</si>
  <si>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</si>
  <si>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</si>
  <si>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</si>
  <si>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</si>
  <si>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</si>
  <si>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</si>
  <si>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</si>
  <si>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</si>
  <si>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</si>
  <si>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</si>
  <si>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</si>
  <si>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</si>
  <si>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</si>
  <si>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</si>
  <si>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</si>
  <si>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</si>
  <si>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</si>
  <si>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</si>
  <si>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</si>
  <si>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</si>
  <si>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</si>
  <si>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</si>
  <si>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</si>
  <si>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</si>
  <si>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</si>
  <si>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</si>
  <si>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</si>
  <si>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</si>
  <si>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</si>
  <si>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</si>
  <si>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</si>
  <si>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</si>
  <si>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</si>
  <si>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</si>
  <si>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</si>
  <si>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</si>
  <si>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</si>
  <si>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</si>
  <si>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</si>
  <si>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</si>
  <si>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</si>
  <si>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</si>
  <si>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</si>
  <si>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</si>
  <si>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</si>
  <si>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</si>
  <si>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</si>
  <si>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</si>
  <si>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</si>
  <si>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</si>
  <si>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</si>
  <si>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</si>
  <si>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</si>
  <si>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</si>
  <si>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</si>
  <si>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</si>
  <si>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</si>
  <si>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</si>
  <si>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</si>
  <si>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</si>
  <si>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</si>
  <si>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</si>
  <si>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</si>
  <si>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</si>
  <si>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</si>
  <si>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</si>
  <si>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</si>
  <si>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</si>
  <si>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</si>
  <si>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</si>
  <si>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</si>
  <si>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</si>
  <si>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</si>
  <si>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</si>
  <si>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</si>
  <si>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</si>
  <si>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</si>
  <si>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</si>
  <si>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</si>
  <si>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</si>
  <si>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</si>
  <si>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</si>
  <si>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</si>
  <si>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</si>
  <si>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</si>
  <si>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</si>
  <si>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</si>
  <si>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</si>
  <si>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</si>
  <si>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</si>
  <si>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</si>
  <si>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</si>
  <si>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</si>
  <si>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</si>
  <si>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</si>
  <si>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</si>
  <si>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</si>
  <si>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</si>
  <si>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</si>
  <si>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</si>
  <si>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</si>
  <si>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</si>
  <si>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</si>
  <si>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</si>
  <si>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</si>
  <si>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</si>
  <si>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</si>
  <si>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</si>
  <si>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</si>
  <si>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</si>
  <si>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</si>
  <si>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</si>
  <si>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</si>
  <si>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</si>
  <si>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</si>
  <si>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</si>
  <si>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</si>
  <si>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</si>
  <si>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</si>
  <si>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</si>
  <si>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</si>
  <si>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</si>
  <si>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</si>
  <si>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</si>
  <si>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</si>
  <si>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</si>
  <si>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</si>
  <si>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</si>
  <si>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</si>
  <si>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</si>
  <si>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</si>
  <si>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</si>
  <si>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</si>
  <si>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</si>
  <si>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</si>
  <si>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</si>
  <si>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</si>
  <si>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</si>
  <si>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</si>
  <si>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</si>
  <si>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</si>
  <si>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</si>
  <si>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</si>
  <si>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</si>
  <si>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</si>
  <si>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</si>
  <si>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</si>
  <si>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</si>
  <si>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</si>
  <si>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</si>
  <si>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</si>
  <si>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</si>
  <si>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</si>
  <si>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</si>
  <si>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</si>
  <si>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</si>
  <si>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</si>
  <si>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</si>
  <si>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</si>
  <si>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</si>
  <si>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</si>
  <si>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</si>
  <si>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</si>
  <si>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</si>
  <si>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</si>
  <si>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</si>
  <si>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</si>
  <si>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</si>
  <si>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</si>
  <si>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</si>
  <si>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</si>
  <si>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</si>
  <si>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</si>
  <si>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</si>
  <si>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</si>
  <si>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</si>
  <si>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</si>
  <si>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</si>
  <si>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</si>
  <si>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</si>
  <si>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</si>
  <si>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</si>
  <si>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</si>
  <si>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</si>
  <si>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</si>
  <si>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</si>
  <si>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</si>
  <si>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</si>
  <si>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</si>
  <si>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</si>
  <si>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</si>
  <si>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</si>
  <si>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</si>
  <si>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</si>
  <si>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</si>
  <si>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</si>
  <si>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</si>
  <si>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</si>
  <si>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</si>
  <si>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</si>
  <si>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</si>
  <si>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</si>
  <si>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</si>
  <si>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</si>
  <si>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</si>
  <si>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</si>
  <si>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</si>
  <si>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</si>
  <si>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</si>
  <si>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</si>
  <si>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</si>
  <si>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</si>
  <si>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</si>
  <si>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</si>
  <si>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</si>
  <si>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</si>
  <si>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</si>
  <si>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</si>
  <si>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</si>
  <si>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</si>
  <si>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</si>
  <si>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</si>
  <si>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</si>
  <si>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</si>
  <si>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</si>
  <si>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</si>
  <si>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</si>
  <si>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</si>
  <si>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</si>
  <si>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</si>
  <si>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</si>
  <si>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</si>
  <si>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</si>
  <si>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</si>
  <si>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</si>
  <si>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</si>
  <si>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</si>
  <si>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</si>
  <si>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</si>
  <si>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</si>
  <si>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</si>
  <si>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</si>
  <si>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</si>
  <si>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</si>
  <si>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</si>
  <si>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</si>
  <si>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</si>
  <si>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</si>
  <si>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</si>
  <si>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</si>
  <si>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</si>
  <si>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</si>
  <si>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</si>
  <si>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</si>
  <si>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</si>
  <si>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</si>
  <si>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</si>
  <si>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</si>
  <si>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</si>
  <si>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</si>
  <si>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</si>
  <si>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</si>
  <si>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</si>
  <si>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</si>
  <si>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</si>
  <si>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</si>
  <si>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</si>
  <si>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</si>
  <si>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</si>
  <si>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</si>
  <si>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</si>
  <si>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</si>
  <si>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</si>
  <si>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</si>
  <si>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</si>
  <si>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</si>
  <si>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</si>
  <si>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</si>
  <si>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</si>
  <si>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</si>
  <si>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</si>
  <si>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</si>
  <si>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</si>
  <si>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</si>
  <si>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</si>
  <si>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</si>
  <si>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</si>
  <si>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</si>
  <si>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</si>
  <si>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</si>
  <si>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</si>
  <si>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</si>
  <si>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</si>
  <si>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</si>
  <si>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</si>
  <si>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</si>
  <si>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</si>
  <si>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</si>
  <si>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</si>
  <si>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</si>
  <si>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</si>
  <si>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</si>
  <si>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</si>
  <si>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</si>
  <si>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</si>
  <si>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</si>
  <si>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</si>
  <si>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</si>
  <si>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</si>
  <si>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</si>
  <si>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</si>
  <si>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</si>
  <si>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</si>
  <si>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</si>
  <si>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</si>
  <si>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</si>
  <si>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</si>
  <si>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</si>
  <si>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</si>
  <si>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</si>
  <si>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</si>
  <si>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</si>
  <si>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</si>
  <si>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</si>
  <si>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</si>
  <si>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</si>
  <si>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</si>
  <si>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</si>
  <si>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</si>
  <si>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</si>
  <si>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</si>
  <si>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</si>
  <si>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</si>
  <si>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</si>
  <si>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</si>
  <si>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</si>
  <si>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</si>
  <si>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</si>
  <si>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</si>
  <si>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</si>
  <si>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</si>
  <si>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</si>
  <si>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</si>
  <si>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</si>
  <si>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</si>
  <si>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</si>
  <si>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</si>
  <si>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</si>
  <si>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</si>
  <si>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</si>
  <si>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</si>
  <si>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</si>
  <si>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</si>
  <si>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</si>
  <si>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</si>
  <si>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</si>
  <si>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</si>
  <si>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</si>
  <si>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</si>
  <si>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</si>
  <si>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</si>
  <si>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</si>
  <si>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</si>
  <si>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</si>
  <si>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</si>
  <si>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</si>
  <si>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</si>
  <si>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</si>
  <si>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</si>
  <si>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</si>
  <si>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</si>
  <si>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</si>
  <si>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</si>
  <si>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</si>
  <si>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</si>
  <si>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</si>
  <si>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</si>
  <si>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</si>
  <si>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</si>
  <si>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</si>
  <si>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</si>
  <si>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</si>
  <si>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</si>
  <si>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</si>
  <si>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</si>
  <si>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</si>
  <si>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</si>
  <si>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</si>
  <si>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</si>
  <si>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</si>
  <si>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</si>
  <si>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</si>
  <si>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</si>
  <si>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</si>
  <si>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</si>
  <si>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</si>
  <si>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</si>
  <si>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</si>
  <si>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</si>
  <si>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</si>
  <si>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</si>
  <si>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</si>
  <si>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</si>
  <si>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</si>
  <si>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</si>
  <si>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</si>
  <si>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</si>
  <si>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</si>
  <si>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</si>
  <si>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</si>
  <si>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</si>
  <si>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</si>
  <si>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</si>
  <si>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</si>
  <si>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</si>
  <si>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</si>
  <si>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</si>
  <si>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</si>
  <si>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</si>
  <si>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</si>
  <si>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</si>
  <si>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</si>
  <si>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</si>
  <si>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</si>
  <si>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</si>
  <si>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</si>
  <si>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</si>
  <si>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</si>
  <si>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</si>
  <si>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</si>
  <si>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</si>
  <si>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</si>
  <si>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</si>
  <si>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</si>
  <si>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</si>
  <si>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</si>
  <si>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</si>
  <si>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</si>
  <si>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</si>
  <si>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</si>
  <si>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</si>
  <si>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</si>
  <si>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</si>
  <si>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</si>
  <si>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</si>
  <si>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</si>
  <si>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</si>
  <si>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</si>
  <si>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</si>
  <si>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</si>
  <si>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</si>
  <si>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</si>
  <si>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</si>
  <si>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</si>
  <si>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</si>
  <si>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</si>
  <si>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</si>
  <si>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</si>
  <si>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</si>
  <si>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</si>
  <si>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</si>
  <si>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</si>
  <si>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</si>
  <si>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</si>
  <si>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</si>
  <si>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</si>
  <si>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</si>
  <si>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</si>
  <si>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</si>
  <si>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</si>
  <si>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</si>
  <si>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</si>
  <si>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</si>
  <si>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</si>
  <si>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</si>
  <si>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</si>
  <si>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</si>
  <si>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</si>
  <si>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</si>
  <si>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</si>
  <si>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</si>
  <si>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</si>
  <si>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</si>
  <si>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</si>
  <si>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</si>
  <si>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</si>
  <si>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</si>
  <si>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</si>
  <si>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</si>
  <si>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</si>
  <si>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</si>
  <si>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</si>
  <si>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</si>
  <si>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</si>
  <si>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</si>
  <si>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</si>
  <si>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</si>
  <si>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</si>
  <si>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</si>
  <si>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</si>
  <si>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</si>
  <si>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</si>
  <si>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</si>
  <si>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</si>
  <si>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</si>
  <si>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</si>
  <si>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</si>
  <si>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</si>
  <si>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</si>
  <si>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</si>
  <si>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</si>
  <si>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</si>
  <si>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</si>
  <si>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</si>
  <si>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</si>
  <si>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</si>
  <si>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</si>
  <si>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</si>
  <si>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</si>
  <si>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</si>
  <si>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</si>
  <si>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</si>
  <si>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</si>
  <si>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</si>
  <si>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</si>
  <si>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</si>
  <si>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</si>
  <si>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</si>
  <si>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</si>
  <si>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</si>
  <si>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</si>
  <si>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</si>
  <si>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</si>
  <si>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</si>
  <si>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</si>
  <si>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</si>
  <si>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</si>
  <si>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</si>
  <si>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</si>
  <si>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</si>
  <si>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</si>
  <si>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</si>
  <si>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</si>
  <si>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</si>
  <si>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</si>
  <si>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</si>
  <si>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</si>
  <si>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</si>
  <si>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</si>
  <si>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</si>
  <si>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</si>
  <si>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</si>
  <si>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</si>
  <si>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</si>
  <si>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</si>
  <si>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</si>
  <si>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</si>
  <si>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</si>
  <si>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</si>
  <si>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</si>
  <si>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</si>
  <si>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</si>
  <si>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</si>
  <si>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</si>
  <si>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</si>
  <si>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</si>
  <si>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</si>
  <si>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</si>
  <si>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</si>
  <si>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</si>
  <si>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</si>
  <si>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</si>
  <si>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</si>
  <si>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</si>
  <si>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</si>
  <si>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</si>
  <si>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</si>
  <si>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</si>
  <si>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</si>
  <si>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</si>
  <si>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</si>
  <si>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</si>
  <si>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</si>
  <si>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</si>
  <si>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</si>
  <si>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</si>
  <si>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</si>
  <si>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</si>
  <si>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</si>
  <si>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</si>
  <si>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</si>
  <si>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</si>
  <si>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</si>
  <si>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</si>
  <si>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</si>
  <si>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</si>
  <si>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</si>
  <si>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</si>
  <si>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</si>
  <si>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</si>
  <si>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</si>
  <si>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</si>
  <si>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</si>
  <si>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</si>
  <si>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</si>
  <si>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</si>
  <si>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</si>
  <si>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</si>
  <si>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</si>
  <si>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</si>
  <si>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</si>
  <si>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</si>
  <si>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</si>
  <si>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</si>
  <si>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</si>
  <si>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</si>
  <si>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</si>
  <si>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</si>
  <si>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</si>
  <si>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</si>
  <si>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</si>
  <si>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</si>
  <si>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</si>
  <si>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</si>
  <si>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</si>
  <si>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</si>
  <si>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</si>
  <si>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</si>
  <si>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</si>
  <si>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</si>
  <si>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</si>
  <si>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</si>
  <si>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</si>
  <si>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</si>
  <si>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</si>
  <si>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</si>
  <si>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</si>
  <si>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</si>
  <si>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</si>
  <si>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</si>
  <si>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</si>
  <si>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</si>
  <si>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</si>
  <si>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</si>
  <si>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</si>
  <si>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</si>
  <si>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</si>
  <si>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</si>
  <si>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</si>
  <si>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</si>
  <si>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</si>
  <si>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</si>
  <si>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</si>
  <si>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</si>
  <si>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</si>
  <si>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</si>
  <si>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</si>
  <si>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</si>
  <si>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</si>
  <si>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</si>
  <si>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</si>
  <si>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</si>
  <si>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</si>
  <si>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</si>
  <si>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</si>
  <si>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</si>
  <si>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</si>
  <si>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</si>
  <si>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</si>
  <si>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</si>
  <si>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</si>
  <si>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</si>
  <si>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</si>
  <si>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</si>
  <si>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</si>
  <si>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</si>
  <si>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</si>
  <si>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</si>
  <si>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</si>
  <si>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</si>
  <si>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</si>
  <si>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</si>
  <si>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</si>
  <si>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</si>
  <si>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</si>
  <si>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</si>
  <si>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</si>
  <si>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</si>
  <si>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</si>
  <si>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</si>
  <si>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</si>
  <si>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</si>
  <si>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</si>
  <si>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</si>
  <si>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</si>
  <si>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</si>
  <si>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</si>
  <si>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</si>
  <si>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</si>
  <si>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</si>
  <si>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</si>
  <si>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</si>
  <si>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</si>
  <si>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</si>
  <si>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</si>
  <si>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</si>
  <si>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</si>
  <si>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</si>
  <si>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</si>
  <si>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</si>
  <si>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</si>
  <si>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</si>
  <si>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</si>
  <si>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</si>
  <si>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</si>
  <si>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</si>
  <si>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</si>
  <si>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</si>
  <si>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</si>
  <si>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</si>
  <si>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</si>
  <si>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</si>
  <si>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</si>
  <si>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</si>
  <si>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</si>
  <si>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</si>
  <si>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</si>
  <si>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</si>
  <si>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</si>
  <si>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</si>
  <si>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</si>
  <si>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</si>
  <si>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</si>
  <si>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</si>
  <si>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</si>
  <si>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</si>
  <si>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</si>
  <si>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</si>
  <si>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</si>
  <si>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</si>
  <si>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</si>
  <si>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</si>
  <si>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</si>
  <si>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</si>
  <si>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</si>
  <si>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</si>
  <si>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</si>
  <si>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</si>
  <si>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</si>
  <si>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</si>
  <si>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</si>
  <si>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</si>
  <si>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</si>
  <si>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</si>
  <si>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</si>
  <si>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</si>
  <si>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</si>
  <si>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</si>
  <si>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</si>
  <si>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</si>
  <si>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</si>
  <si>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</si>
  <si>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</si>
  <si>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</si>
  <si>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</si>
  <si>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</si>
  <si>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</si>
  <si>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</si>
  <si>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</si>
  <si>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</si>
  <si>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</si>
  <si>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</si>
  <si>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</si>
  <si>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</si>
  <si>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</si>
  <si>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</si>
  <si>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</si>
  <si>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</si>
  <si>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</si>
  <si>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</si>
  <si>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</si>
  <si>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</si>
  <si>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</si>
  <si>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</si>
  <si>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</si>
  <si>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</si>
  <si>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</si>
  <si>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</si>
  <si>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</si>
  <si>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</si>
  <si>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</si>
  <si>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</si>
  <si>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</si>
  <si>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</si>
  <si>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</si>
  <si>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</si>
  <si>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</si>
  <si>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</si>
  <si>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</si>
  <si>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</si>
  <si>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</si>
  <si>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</si>
  <si>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</si>
  <si>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</si>
  <si>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</si>
  <si>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</si>
  <si>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</si>
  <si>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</si>
  <si>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</si>
  <si>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</si>
  <si>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</si>
  <si>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</si>
  <si>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</si>
  <si>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</si>
  <si>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</si>
  <si>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</si>
  <si>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</si>
  <si>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</si>
  <si>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</si>
  <si>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</si>
  <si>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</si>
  <si>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</si>
  <si>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</si>
  <si>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</si>
  <si>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</si>
  <si>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</si>
  <si>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</si>
  <si>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</si>
  <si>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</si>
  <si>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</si>
  <si>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</si>
  <si>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</si>
  <si>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</si>
  <si>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</si>
  <si>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</si>
  <si>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</si>
  <si>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</si>
  <si>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</si>
  <si>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</si>
  <si>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</si>
  <si>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</si>
  <si>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</si>
  <si>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</si>
  <si>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</si>
  <si>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</si>
  <si>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</si>
  <si>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</si>
  <si>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</si>
  <si>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</si>
  <si>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</si>
  <si>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</si>
  <si>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</si>
  <si>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</si>
  <si>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</si>
  <si>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</si>
  <si>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</si>
  <si>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</si>
  <si>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</si>
  <si>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</si>
  <si>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</si>
  <si>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</si>
  <si>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</si>
  <si>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</si>
  <si>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</si>
  <si>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</si>
  <si>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</si>
  <si>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</si>
  <si>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</si>
  <si>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</si>
  <si>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</si>
  <si>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</si>
  <si>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</si>
  <si>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</si>
  <si>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</si>
  <si>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</si>
  <si>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</si>
  <si>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</si>
  <si>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</si>
  <si>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</si>
  <si>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</si>
  <si>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</si>
  <si>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</si>
  <si>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</si>
  <si>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</si>
  <si>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</si>
  <si>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</si>
  <si>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</si>
  <si>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</si>
  <si>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</si>
  <si>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</si>
  <si>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</si>
  <si>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</si>
  <si>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</si>
  <si>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</si>
  <si>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</si>
  <si>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</si>
  <si>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</si>
  <si>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</si>
  <si>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</si>
  <si>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</si>
  <si>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</si>
  <si>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</si>
  <si>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</si>
  <si>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</si>
  <si>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</si>
  <si>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</si>
  <si>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</si>
  <si>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</si>
  <si>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</si>
  <si>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</si>
  <si>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</si>
  <si>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</si>
  <si>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</si>
  <si>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</si>
  <si>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</si>
  <si>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</si>
  <si>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</si>
  <si>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</si>
  <si>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</si>
  <si>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</si>
  <si>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</si>
  <si>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</si>
  <si>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</si>
  <si>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</si>
  <si>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</si>
  <si>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</si>
  <si>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</si>
  <si>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</si>
  <si>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</si>
  <si>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</si>
  <si>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</si>
  <si>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</si>
  <si>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</si>
  <si>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</si>
  <si>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</si>
  <si>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</si>
  <si>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</si>
  <si>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</si>
  <si>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</si>
  <si>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</si>
  <si>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</si>
  <si>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</si>
  <si>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</si>
  <si>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</si>
  <si>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</si>
  <si>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</si>
  <si>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</si>
  <si>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</si>
  <si>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</si>
  <si>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</si>
  <si>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</si>
  <si>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</si>
  <si>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</si>
  <si>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</si>
  <si>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</si>
  <si>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</si>
  <si>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</si>
  <si>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</si>
  <si>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</si>
  <si>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</si>
  <si>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</si>
  <si>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</si>
  <si>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</si>
  <si>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</si>
  <si>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</si>
  <si>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</si>
  <si>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</si>
  <si>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</si>
  <si>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</si>
  <si>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</si>
  <si>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</si>
  <si>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</si>
  <si>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</si>
  <si>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</si>
  <si>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</si>
  <si>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</si>
  <si>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</si>
  <si>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</si>
  <si>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</si>
  <si>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</si>
  <si>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</si>
  <si>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</si>
  <si>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</si>
  <si>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</si>
  <si>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</si>
  <si>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</si>
  <si>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</si>
  <si>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</si>
  <si>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</si>
  <si>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</si>
  <si>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</si>
  <si>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</si>
  <si>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</si>
  <si>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</si>
  <si>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</si>
  <si>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</si>
  <si>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</si>
  <si>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</si>
  <si>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</si>
  <si>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</si>
  <si>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</si>
  <si>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</si>
  <si>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</si>
  <si>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</si>
  <si>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</si>
  <si>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</si>
  <si>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</si>
  <si>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</si>
  <si>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</si>
  <si>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</si>
  <si>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</si>
  <si>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</si>
  <si>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</si>
  <si>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</si>
  <si>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</si>
  <si>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</si>
  <si>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</si>
  <si>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</si>
  <si>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</si>
  <si>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</si>
  <si>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</si>
  <si>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</si>
  <si>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</si>
  <si>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</si>
  <si>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</si>
  <si>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</si>
  <si>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</si>
  <si>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</si>
  <si>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</si>
  <si>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</si>
  <si>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</si>
  <si>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</si>
  <si>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</si>
  <si>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</si>
  <si>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</si>
  <si>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</si>
  <si>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</si>
  <si>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</si>
  <si>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</si>
  <si>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</si>
  <si>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</si>
  <si>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</si>
  <si>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</si>
  <si>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</si>
  <si>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</si>
  <si>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</si>
  <si>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</si>
  <si>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</si>
  <si>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</si>
  <si>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</si>
  <si>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</si>
  <si>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</si>
  <si>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</si>
  <si>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</si>
  <si>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</si>
  <si>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</si>
  <si>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</si>
  <si>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</si>
  <si>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</si>
  <si>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</si>
  <si>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</si>
  <si>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</si>
  <si>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</si>
  <si>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</si>
  <si>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</si>
  <si>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</si>
  <si>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</si>
  <si>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</si>
  <si>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</si>
  <si>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</si>
  <si>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</si>
  <si>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</si>
  <si>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</si>
  <si>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</si>
  <si>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</si>
  <si>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</si>
  <si>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</si>
  <si>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</si>
  <si>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</si>
  <si>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</si>
  <si>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</si>
  <si>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</si>
  <si>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</si>
  <si>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</si>
  <si>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</si>
  <si>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</si>
  <si>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</si>
  <si>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</si>
  <si>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</si>
  <si>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</si>
  <si>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</si>
  <si>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</si>
  <si>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</si>
  <si>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</si>
  <si>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</si>
  <si>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</si>
  <si>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</si>
  <si>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</si>
  <si>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</si>
  <si>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</si>
  <si>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</si>
  <si>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</si>
  <si>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</si>
  <si>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</si>
  <si>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</si>
  <si>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</si>
  <si>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</si>
  <si>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</si>
  <si>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</si>
  <si>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</si>
  <si>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</si>
  <si>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</si>
  <si>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</si>
  <si>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</si>
  <si>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</si>
  <si>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</si>
  <si>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</si>
  <si>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</si>
  <si>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</si>
  <si>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</si>
  <si>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</si>
  <si>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</si>
  <si>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</si>
  <si>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</si>
  <si>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</si>
  <si>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</si>
  <si>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</si>
  <si>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</si>
  <si>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</si>
  <si>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</si>
  <si>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</si>
  <si>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</si>
  <si>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</si>
  <si>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</si>
  <si>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</si>
  <si>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</si>
  <si>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</si>
  <si>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</si>
  <si>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</si>
  <si>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</si>
  <si>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</si>
  <si>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</si>
  <si>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</si>
  <si>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</si>
  <si>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</si>
  <si>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</si>
  <si>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</si>
  <si>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</si>
  <si>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</si>
  <si>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</si>
  <si>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</si>
  <si>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</si>
  <si>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</si>
  <si>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</si>
  <si>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</si>
  <si>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</si>
  <si>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</si>
  <si>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</si>
  <si>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</si>
  <si>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</si>
  <si>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</si>
  <si>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</si>
  <si>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</si>
  <si>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</si>
  <si>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</si>
  <si>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</si>
  <si>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</si>
  <si>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</si>
  <si>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</si>
  <si>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</si>
  <si>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</si>
  <si>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</si>
  <si>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</si>
  <si>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</si>
  <si>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</si>
  <si>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</si>
  <si>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</si>
  <si>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</si>
  <si>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</si>
  <si>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</si>
  <si>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</si>
  <si>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</si>
  <si>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</si>
  <si>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</si>
  <si>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</si>
  <si>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</si>
  <si>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</si>
  <si>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</si>
  <si>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</si>
  <si>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</si>
  <si>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</si>
  <si>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</si>
  <si>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</si>
  <si>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</si>
  <si>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</si>
  <si>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</si>
  <si>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</si>
  <si>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</si>
  <si>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</si>
  <si>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</si>
  <si>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</si>
  <si>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</si>
  <si>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</si>
  <si>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</si>
  <si>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</si>
  <si>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</si>
  <si>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</si>
  <si>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</si>
  <si>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</si>
  <si>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</si>
  <si>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</si>
  <si>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</si>
  <si>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</si>
  <si>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</si>
  <si>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</si>
  <si>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</si>
  <si>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</si>
  <si>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</si>
  <si>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</si>
  <si>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</si>
  <si>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</si>
  <si>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</si>
  <si>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</si>
  <si>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</si>
  <si>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</si>
  <si>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</si>
  <si>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</si>
  <si>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</si>
  <si>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</si>
  <si>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</si>
  <si>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</si>
  <si>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</si>
  <si>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</si>
  <si>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</si>
  <si>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</si>
  <si>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</si>
  <si>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</si>
  <si>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</si>
  <si>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</si>
  <si>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</si>
  <si>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</si>
  <si>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</si>
  <si>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</si>
  <si>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</si>
  <si>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</si>
  <si>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</si>
  <si>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</si>
  <si>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</si>
  <si>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</si>
  <si>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</si>
  <si>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</si>
  <si>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</si>
  <si>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</si>
  <si>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</si>
  <si>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</si>
  <si>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</si>
  <si>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</si>
  <si>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</si>
  <si>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</si>
  <si>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</si>
  <si>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</si>
  <si>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</si>
  <si>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</si>
  <si>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</si>
  <si>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</si>
  <si>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</si>
  <si>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</si>
  <si>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</si>
  <si>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</si>
  <si>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</si>
  <si>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</si>
  <si>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</si>
  <si>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</si>
  <si>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</si>
  <si>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</si>
  <si>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</si>
  <si>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</si>
  <si>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</si>
  <si>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</si>
  <si>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</si>
  <si>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</si>
  <si>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</si>
  <si>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</si>
  <si>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</si>
  <si>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</si>
  <si>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</si>
  <si>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</si>
  <si>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</si>
  <si>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</si>
  <si>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</si>
  <si>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</si>
  <si>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</si>
  <si>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</si>
  <si>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</si>
  <si>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</si>
  <si>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</si>
  <si>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</si>
  <si>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</si>
  <si>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</si>
  <si>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</si>
  <si>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</si>
  <si>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</si>
  <si>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</si>
  <si>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</si>
  <si>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</si>
  <si>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</si>
  <si>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</si>
  <si>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</si>
  <si>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</si>
  <si>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</si>
  <si>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</si>
  <si>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</si>
  <si>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</si>
  <si>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</si>
  <si>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</si>
  <si>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</si>
  <si>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</si>
  <si>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</si>
  <si>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</si>
  <si>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</si>
  <si>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</si>
  <si>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</si>
  <si>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</si>
  <si>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</si>
  <si>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</si>
  <si>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</si>
  <si>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</si>
  <si>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</si>
  <si>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</si>
  <si>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</si>
  <si>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</si>
  <si>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</si>
  <si>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</si>
  <si>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</si>
  <si>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</si>
  <si>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</si>
  <si>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</si>
  <si>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</si>
  <si>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</si>
  <si>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</si>
  <si>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</si>
  <si>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</si>
  <si>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</si>
  <si>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</si>
  <si>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</si>
  <si>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</si>
  <si>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</si>
  <si>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</si>
  <si>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</si>
  <si>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</si>
  <si>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</si>
  <si>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</si>
  <si>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</si>
  <si>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</si>
  <si>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</si>
  <si>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</si>
  <si>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</si>
  <si>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</si>
  <si>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</si>
  <si>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</si>
  <si>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</si>
  <si>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</si>
  <si>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</si>
  <si>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</si>
  <si>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</si>
  <si>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</si>
  <si>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</si>
  <si>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</si>
  <si>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</si>
  <si>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</si>
  <si>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</si>
  <si>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</si>
  <si>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</si>
  <si>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</si>
  <si>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</si>
  <si>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</si>
  <si>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</si>
  <si>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</si>
  <si>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</si>
  <si>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</si>
  <si>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</si>
  <si>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</si>
  <si>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</si>
  <si>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</si>
  <si>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</si>
  <si>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</si>
  <si>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</si>
  <si>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</si>
  <si>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</si>
  <si>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</si>
  <si>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</si>
  <si>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</si>
  <si>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</si>
  <si>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</si>
  <si>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</si>
  <si>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</si>
  <si>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</si>
  <si>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</si>
  <si>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</si>
  <si>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</si>
  <si>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</si>
  <si>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</si>
  <si>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</si>
  <si>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</si>
  <si>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</si>
  <si>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</si>
  <si>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</si>
  <si>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</si>
  <si>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</si>
  <si>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</si>
  <si>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</si>
  <si>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</si>
  <si>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</si>
  <si>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</si>
  <si>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</si>
  <si>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</si>
  <si>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</si>
  <si>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</si>
  <si>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</si>
  <si>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</si>
  <si>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</si>
  <si>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</si>
  <si>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</si>
  <si>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</si>
  <si>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</si>
  <si>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</si>
  <si>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</si>
  <si>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</si>
  <si>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</si>
  <si>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</si>
  <si>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</si>
  <si>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</si>
  <si>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</si>
  <si>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</si>
  <si>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</si>
  <si>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</si>
  <si>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</si>
  <si>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</si>
  <si>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</si>
  <si>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</si>
  <si>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</si>
  <si>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</si>
  <si>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</si>
  <si>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</si>
  <si>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</si>
  <si>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</si>
  <si>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</si>
  <si>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</si>
  <si>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</si>
  <si>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</si>
  <si>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</si>
  <si>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</si>
  <si>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</si>
  <si>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</si>
  <si>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</si>
  <si>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</si>
  <si>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</si>
  <si>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</si>
  <si>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</si>
  <si>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</si>
  <si>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</si>
  <si>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</si>
  <si>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</si>
  <si>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</si>
  <si>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</si>
  <si>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</si>
  <si>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</si>
  <si>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</si>
  <si>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</si>
  <si>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</si>
  <si>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</si>
  <si>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</si>
  <si>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</si>
  <si>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</si>
  <si>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</si>
  <si>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</si>
  <si>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</si>
  <si>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</si>
  <si>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</si>
  <si>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</si>
  <si>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</si>
  <si>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</si>
  <si>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</si>
  <si>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</si>
  <si>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</si>
  <si>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</si>
  <si>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</si>
  <si>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</si>
  <si>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</si>
  <si>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</si>
  <si>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</si>
  <si>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</si>
  <si>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</si>
  <si>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</si>
  <si>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</si>
  <si>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</si>
  <si>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</si>
  <si>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</si>
  <si>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</si>
  <si>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</si>
  <si>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</si>
  <si>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</si>
  <si>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</si>
  <si>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</si>
  <si>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</si>
  <si>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</si>
  <si>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</si>
  <si>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</si>
  <si>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</si>
  <si>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</si>
  <si>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</si>
  <si>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</si>
  <si>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</si>
  <si>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</si>
  <si>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</si>
  <si>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</si>
  <si>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</si>
  <si>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</si>
  <si>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</si>
  <si>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</si>
  <si>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</si>
  <si>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</si>
  <si>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</si>
  <si>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</si>
  <si>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</si>
  <si>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</si>
  <si>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</si>
  <si>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</si>
  <si>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</si>
  <si>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</si>
  <si>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</si>
  <si>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</si>
  <si>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</si>
  <si>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</si>
  <si>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</si>
  <si>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</si>
  <si>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</si>
  <si>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</si>
  <si>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</si>
  <si>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</si>
  <si>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</si>
  <si>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</si>
  <si>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</si>
  <si>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</si>
  <si>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</si>
  <si>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</si>
  <si>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</si>
  <si>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</si>
  <si>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</si>
  <si>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</si>
  <si>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</si>
  <si>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</si>
  <si>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</si>
  <si>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</si>
  <si>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</si>
  <si>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</si>
  <si>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</si>
  <si>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</si>
  <si>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</si>
  <si>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</si>
  <si>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</si>
  <si>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</si>
  <si>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</si>
  <si>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</si>
  <si>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</si>
  <si>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</si>
  <si>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</si>
  <si>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</si>
  <si>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</si>
  <si>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</si>
  <si>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</si>
  <si>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</si>
  <si>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</si>
  <si>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</si>
  <si>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</si>
  <si>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</si>
  <si>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</si>
  <si>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</si>
  <si>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</si>
  <si>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</si>
  <si>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</si>
  <si>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</si>
  <si>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</si>
  <si>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</si>
  <si>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</si>
  <si>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</si>
  <si>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</si>
  <si>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</si>
  <si>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</si>
  <si>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</si>
  <si>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</si>
  <si>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</si>
  <si>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</si>
  <si>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</si>
  <si>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</si>
  <si>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</si>
  <si>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</si>
  <si>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</si>
  <si>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</si>
  <si>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</si>
  <si>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</si>
  <si>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</si>
  <si>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</si>
  <si>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</si>
  <si>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</si>
  <si>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</si>
  <si>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</si>
  <si>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</si>
  <si>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</si>
  <si>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</si>
  <si>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</si>
  <si>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</si>
  <si>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</si>
  <si>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</si>
  <si>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</si>
  <si>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</si>
  <si>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</si>
  <si>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</si>
  <si>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</si>
  <si>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</si>
  <si>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</si>
  <si>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</si>
  <si>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</si>
  <si>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</si>
  <si>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</si>
  <si>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</si>
  <si>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</si>
  <si>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</si>
  <si>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</si>
  <si>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</si>
  <si>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</si>
  <si>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</si>
  <si>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</si>
  <si>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</si>
  <si>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</si>
  <si>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</si>
  <si>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</si>
  <si>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</si>
  <si>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</si>
  <si>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</si>
  <si>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</si>
  <si>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</si>
  <si>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</si>
  <si>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</si>
  <si>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</si>
  <si>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</si>
  <si>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</si>
  <si>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</si>
  <si>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</si>
  <si>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</si>
  <si>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</si>
  <si>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</si>
  <si>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</si>
  <si>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</si>
  <si>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</si>
  <si>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</si>
  <si>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</si>
  <si>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</si>
  <si>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</si>
  <si>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</si>
  <si>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</si>
  <si>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</si>
  <si>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</si>
  <si>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</si>
  <si>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</si>
  <si>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</si>
  <si>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</si>
  <si>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</si>
  <si>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</si>
  <si>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</si>
  <si>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</si>
  <si>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</si>
  <si>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</si>
  <si>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</si>
  <si>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</si>
  <si>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</si>
  <si>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</si>
  <si>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</si>
  <si>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</si>
  <si>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</si>
  <si>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</si>
  <si>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</si>
  <si>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</si>
  <si>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</si>
  <si>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</si>
  <si>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</si>
  <si>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</si>
  <si>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</si>
  <si>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</si>
  <si>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</si>
  <si>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</si>
  <si>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</si>
  <si>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</si>
  <si>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</si>
  <si>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</si>
  <si>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</si>
  <si>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</si>
  <si>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</si>
  <si>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</si>
  <si>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</si>
  <si>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</si>
  <si>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</si>
  <si>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</si>
  <si>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</si>
  <si>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</si>
  <si>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</si>
  <si>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</si>
  <si>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</si>
  <si>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</si>
  <si>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</si>
  <si>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</si>
  <si>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</si>
  <si>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</si>
  <si>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</si>
  <si>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</si>
  <si>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</si>
  <si>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</si>
  <si>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</si>
  <si>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</si>
  <si>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</si>
  <si>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</si>
  <si>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</si>
  <si>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</si>
  <si>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</si>
  <si>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</si>
  <si>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</si>
  <si>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</si>
  <si>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</si>
  <si>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</si>
  <si>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</si>
  <si>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</si>
  <si>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</si>
  <si>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</si>
  <si>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</si>
  <si>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</si>
  <si>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</si>
  <si>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</si>
  <si>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</si>
  <si>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</si>
  <si>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</si>
  <si>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</si>
  <si>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</si>
  <si>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</si>
  <si>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</si>
  <si>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</si>
  <si>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</si>
  <si>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</si>
  <si>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</si>
  <si>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</si>
  <si>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</si>
  <si>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</si>
  <si>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</si>
  <si>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</si>
  <si>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</si>
  <si>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</si>
  <si>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</si>
  <si>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</si>
  <si>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</si>
  <si>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</si>
  <si>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</si>
  <si>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</si>
  <si>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</si>
  <si>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</si>
  <si>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</si>
  <si>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</si>
  <si>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</si>
  <si>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</si>
  <si>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</si>
  <si>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</si>
  <si>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</si>
  <si>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</si>
  <si>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</si>
  <si>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</si>
  <si>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</si>
  <si>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</si>
  <si>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</si>
  <si>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</si>
  <si>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</si>
  <si>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</si>
  <si>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</si>
  <si>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</si>
  <si>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</si>
  <si>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</si>
  <si>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</si>
  <si>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</si>
  <si>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</si>
  <si>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</si>
  <si>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</si>
  <si>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</si>
  <si>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</si>
  <si>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</si>
  <si>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</si>
  <si>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</si>
  <si>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</si>
  <si>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</si>
  <si>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</si>
  <si>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</si>
  <si>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</si>
  <si>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</si>
  <si>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</si>
  <si>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</si>
  <si>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</si>
  <si>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</si>
  <si>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</si>
  <si>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</si>
  <si>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</si>
  <si>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</si>
  <si>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</si>
  <si>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</si>
  <si>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</si>
  <si>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</si>
  <si>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</si>
  <si>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</si>
  <si>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</si>
  <si>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</si>
  <si>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</si>
  <si>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</si>
  <si>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</si>
  <si>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</si>
  <si>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</si>
  <si>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</si>
  <si>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</si>
  <si>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</si>
  <si>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</si>
  <si>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</si>
  <si>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</si>
  <si>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</si>
  <si>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</si>
  <si>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</si>
  <si>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</si>
  <si>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</si>
  <si>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</si>
  <si>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</si>
  <si>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</si>
  <si>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</si>
  <si>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</si>
  <si>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</si>
  <si>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</si>
  <si>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</si>
  <si>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</si>
  <si>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</si>
  <si>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</si>
  <si>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</si>
  <si>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</si>
  <si>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</si>
  <si>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</si>
  <si>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</si>
  <si>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</si>
  <si>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</si>
  <si>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</si>
  <si>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</si>
  <si>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</si>
  <si>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</si>
  <si>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</si>
  <si>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</si>
  <si>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</si>
  <si>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</si>
  <si>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</si>
  <si>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</si>
  <si>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</si>
  <si>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</si>
  <si>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</si>
  <si>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</si>
  <si>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</si>
  <si>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</si>
  <si>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</si>
  <si>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</si>
  <si>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</si>
  <si>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</si>
  <si>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</si>
  <si>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</si>
  <si>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</si>
  <si>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</si>
  <si>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</si>
  <si>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</si>
  <si>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</si>
  <si>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</si>
  <si>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</si>
  <si>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</si>
  <si>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</si>
  <si>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</si>
  <si>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</si>
  <si>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</si>
  <si>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</si>
  <si>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</si>
  <si>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</si>
  <si>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</si>
  <si>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</si>
  <si>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</si>
  <si>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</si>
  <si>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</si>
  <si>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</si>
  <si>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</si>
  <si>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</si>
  <si>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</si>
  <si>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</si>
  <si>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</si>
  <si>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</si>
  <si>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</si>
  <si>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</si>
  <si>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</si>
  <si>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</si>
  <si>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</si>
  <si>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</si>
  <si>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</si>
  <si>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</si>
  <si>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</si>
  <si>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</si>
  <si>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</si>
  <si>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</si>
  <si>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</si>
  <si>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</si>
  <si>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</si>
  <si>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</si>
  <si>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</si>
  <si>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</si>
  <si>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</si>
  <si>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</si>
  <si>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</si>
  <si>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</si>
  <si>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</si>
  <si>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</si>
  <si>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</si>
  <si>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</si>
  <si>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</si>
  <si>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</si>
  <si>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</si>
  <si>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</si>
  <si>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</si>
  <si>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</si>
  <si>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</si>
  <si>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</si>
  <si>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</si>
  <si>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</si>
  <si>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</si>
  <si>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</si>
  <si>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</si>
  <si>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</si>
  <si>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</si>
  <si>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</si>
  <si>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</si>
  <si>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</si>
  <si>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</si>
  <si>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</si>
  <si>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</si>
  <si>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</si>
  <si>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</si>
  <si>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</si>
  <si>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</si>
  <si>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</si>
  <si>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</si>
  <si>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</si>
  <si>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</si>
  <si>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</si>
  <si>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</si>
  <si>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</si>
  <si>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</si>
  <si>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</si>
  <si>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</si>
  <si>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</si>
  <si>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</si>
  <si>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</si>
  <si>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</si>
  <si>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</si>
  <si>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</si>
  <si>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</si>
  <si>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</si>
  <si>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</si>
  <si>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</si>
  <si>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</si>
  <si>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</si>
  <si>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</si>
  <si>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</si>
  <si>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</si>
  <si>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</si>
  <si>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</si>
  <si>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</si>
  <si>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</si>
  <si>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</si>
  <si>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</si>
  <si>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</si>
  <si>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</si>
  <si>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</si>
  <si>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</si>
  <si>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</si>
  <si>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</si>
  <si>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</si>
  <si>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</si>
  <si>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</si>
  <si>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</si>
  <si>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</si>
  <si>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</si>
  <si>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</si>
  <si>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</si>
  <si>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</si>
  <si>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</si>
  <si>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</si>
  <si>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</si>
  <si>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</si>
  <si>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</si>
  <si>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</si>
  <si>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</si>
  <si>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</si>
  <si>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</si>
  <si>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</si>
  <si>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</si>
  <si>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</si>
  <si>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</si>
  <si>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</si>
  <si>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</si>
  <si>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</si>
  <si>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</si>
  <si>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</si>
  <si>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</si>
  <si>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</si>
  <si>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</si>
  <si>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</si>
  <si>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</si>
  <si>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</si>
  <si>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</si>
  <si>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</si>
  <si>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</si>
  <si>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</si>
  <si>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</si>
  <si>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</si>
  <si>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</si>
  <si>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</si>
  <si>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</si>
  <si>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</si>
  <si>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</si>
  <si>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</si>
  <si>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</si>
  <si>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</si>
  <si>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</si>
  <si>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</si>
  <si>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</si>
  <si>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</si>
  <si>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</si>
  <si>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</si>
  <si>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</si>
  <si>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</si>
  <si>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</si>
  <si>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</si>
  <si>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</si>
  <si>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</si>
  <si>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</si>
  <si>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</si>
  <si>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</si>
  <si>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</si>
  <si>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</si>
  <si>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</si>
  <si>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</si>
  <si>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</si>
  <si>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</si>
  <si>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</si>
  <si>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</si>
  <si>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</si>
  <si>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</si>
  <si>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</si>
  <si>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</si>
  <si>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</si>
  <si>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</si>
  <si>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</si>
  <si>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</si>
  <si>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</si>
  <si>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</si>
  <si>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</si>
  <si>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</si>
  <si>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</si>
  <si>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</si>
  <si>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</si>
  <si>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</si>
  <si>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</si>
  <si>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</si>
  <si>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</si>
  <si>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</si>
  <si>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</si>
  <si>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</si>
  <si>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</si>
  <si>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</si>
  <si>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</si>
  <si>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</si>
  <si>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</si>
  <si>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</si>
  <si>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</si>
  <si>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</si>
  <si>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</si>
  <si>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</si>
  <si>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</si>
  <si>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</si>
  <si>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</si>
  <si>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</si>
  <si>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</si>
  <si>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</si>
  <si>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</si>
  <si>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</si>
  <si>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</si>
  <si>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</si>
  <si>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</si>
  <si>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</si>
  <si>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</si>
  <si>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</si>
  <si>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</si>
  <si>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</si>
  <si>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</si>
  <si>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</si>
  <si>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</si>
  <si>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</si>
  <si>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</si>
  <si>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</si>
  <si>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</si>
  <si>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</si>
  <si>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</si>
  <si>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</si>
  <si>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</si>
  <si>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</si>
  <si>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</si>
  <si>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</si>
  <si>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</si>
  <si>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</si>
  <si>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</si>
  <si>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</si>
  <si>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</si>
  <si>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</si>
  <si>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</si>
  <si>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</si>
  <si>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</si>
  <si>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</si>
  <si>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</si>
  <si>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</si>
  <si>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</si>
  <si>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</si>
  <si>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</si>
  <si>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</si>
  <si>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</si>
  <si>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</si>
  <si>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</si>
  <si>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</si>
  <si>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</si>
  <si>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</si>
  <si>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</si>
  <si>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</si>
  <si>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</si>
  <si>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</si>
  <si>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</si>
  <si>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</si>
  <si>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</si>
  <si>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</si>
  <si>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</si>
  <si>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</si>
  <si>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</si>
  <si>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</si>
  <si>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</si>
  <si>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</si>
  <si>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</si>
  <si>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</si>
  <si>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</si>
  <si>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</si>
  <si>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</si>
  <si>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</si>
  <si>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</si>
  <si>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</si>
  <si>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</si>
  <si>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</si>
  <si>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</si>
  <si>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</si>
  <si>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</si>
  <si>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</si>
  <si>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</si>
  <si>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</si>
  <si>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</si>
  <si>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</si>
  <si>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</si>
  <si>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</si>
  <si>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</si>
  <si>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</si>
  <si>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</si>
  <si>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</si>
  <si>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</si>
  <si>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</si>
  <si>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</si>
  <si>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</si>
  <si>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</si>
  <si>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</si>
  <si>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</si>
  <si>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</si>
  <si>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</si>
  <si>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</si>
  <si>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</si>
  <si>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</si>
  <si>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</si>
  <si>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</si>
  <si>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</si>
  <si>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</si>
  <si>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</si>
  <si>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</si>
  <si>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</si>
  <si>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</si>
  <si>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</si>
  <si>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</si>
  <si>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</si>
  <si>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</si>
  <si>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</si>
  <si>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</si>
  <si>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</si>
  <si>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</si>
  <si>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</si>
  <si>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</si>
  <si>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</si>
  <si>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</si>
  <si>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</si>
  <si>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</si>
  <si>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</si>
  <si>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</si>
  <si>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</si>
  <si>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</si>
  <si>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</si>
  <si>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</si>
  <si>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</si>
  <si>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</si>
  <si>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</si>
  <si>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</si>
  <si>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</si>
  <si>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</si>
  <si>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</si>
  <si>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</si>
  <si>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</si>
  <si>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</si>
  <si>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</si>
  <si>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</si>
  <si>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</si>
  <si>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</si>
  <si>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</si>
  <si>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</si>
  <si>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</si>
  <si>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</si>
  <si>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</si>
  <si>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</si>
  <si>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</si>
  <si>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</si>
  <si>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</si>
  <si>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</si>
  <si>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</si>
  <si>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</si>
  <si>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</si>
  <si>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</si>
  <si>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</si>
  <si>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</si>
  <si>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</si>
  <si>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</si>
  <si>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</si>
  <si>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</si>
  <si>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</si>
  <si>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</si>
  <si>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</si>
  <si>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</si>
  <si>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</si>
  <si>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</si>
  <si>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</si>
  <si>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</si>
  <si>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</si>
  <si>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</si>
  <si>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</si>
  <si>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</si>
  <si>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</si>
  <si>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</si>
  <si>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</si>
  <si>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</si>
  <si>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</si>
  <si>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</si>
  <si>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</si>
  <si>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</si>
  <si>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</si>
  <si>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</si>
  <si>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</si>
  <si>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</si>
  <si>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</si>
  <si>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</si>
  <si>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</si>
  <si>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</si>
  <si>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</si>
  <si>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</si>
  <si>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</si>
  <si>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</si>
  <si>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</si>
  <si>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</si>
  <si>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</si>
  <si>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</si>
  <si>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</si>
  <si>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</si>
  <si>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</si>
  <si>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</si>
  <si>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</si>
  <si>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</si>
  <si>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</si>
  <si>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</si>
  <si>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</si>
  <si>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</si>
  <si>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</si>
  <si>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</si>
  <si>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</si>
  <si>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</si>
  <si>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</si>
  <si>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</si>
  <si>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</si>
  <si>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</si>
  <si>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</si>
  <si>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</si>
  <si>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</si>
  <si>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</si>
  <si>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</si>
  <si>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</si>
  <si>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</si>
  <si>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</si>
  <si>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</si>
  <si>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</si>
  <si>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</si>
  <si>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</si>
  <si>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</si>
  <si>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</si>
  <si>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</si>
  <si>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</si>
  <si>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</si>
  <si>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</si>
  <si>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</si>
  <si>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</si>
  <si>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</si>
  <si>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</si>
  <si>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</si>
  <si>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</si>
  <si>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</si>
  <si>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</si>
  <si>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</si>
  <si>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</si>
  <si>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</si>
  <si>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</si>
  <si>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</si>
  <si>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</si>
  <si>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</si>
  <si>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</si>
  <si>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</si>
  <si>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</si>
  <si>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</si>
  <si>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</si>
  <si>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</si>
  <si>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</si>
  <si>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</si>
  <si>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</si>
  <si>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</si>
  <si>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</si>
  <si>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</si>
  <si>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</si>
  <si>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</si>
  <si>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</si>
  <si>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</si>
  <si>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</si>
  <si>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</si>
  <si>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</si>
  <si>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</si>
  <si>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</si>
  <si>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</si>
  <si>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</si>
  <si>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</si>
  <si>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</si>
  <si>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</si>
  <si>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</si>
  <si>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</si>
  <si>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</si>
  <si>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</si>
  <si>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</si>
  <si>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</si>
  <si>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</si>
  <si>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</si>
  <si>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</si>
  <si>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</si>
  <si>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</si>
  <si>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</si>
  <si>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</si>
  <si>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</si>
  <si>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</si>
  <si>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</si>
  <si>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</si>
  <si>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</si>
  <si>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</si>
  <si>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</si>
  <si>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</si>
  <si>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</si>
  <si>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</si>
  <si>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</si>
  <si>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</si>
  <si>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</si>
  <si>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</si>
  <si>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</si>
  <si>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</si>
  <si>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</si>
  <si>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</si>
  <si>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</si>
  <si>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</si>
  <si>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</si>
  <si>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</si>
  <si>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</si>
  <si>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</si>
  <si>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</si>
  <si>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</si>
  <si>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</si>
  <si>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</si>
  <si>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</si>
  <si>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</si>
  <si>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</si>
  <si>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</si>
  <si>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</si>
  <si>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</si>
  <si>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</si>
  <si>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</si>
  <si>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</si>
  <si>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</si>
  <si>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</si>
  <si>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</si>
  <si>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</si>
  <si>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</si>
  <si>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</si>
  <si>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</si>
  <si>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</si>
  <si>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</si>
  <si>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</si>
  <si>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</si>
  <si>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</si>
  <si>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</si>
  <si>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</si>
  <si>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</si>
  <si>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</si>
  <si>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</si>
  <si>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</si>
  <si>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</si>
  <si>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</si>
  <si>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</si>
  <si>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</si>
  <si>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</si>
  <si>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</si>
  <si>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</si>
  <si>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</si>
  <si>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</si>
  <si>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</si>
  <si>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</si>
  <si>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</si>
  <si>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</si>
  <si>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</si>
  <si>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</si>
  <si>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</si>
  <si>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</si>
  <si>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</si>
  <si>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</si>
  <si>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</si>
  <si>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</si>
  <si>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</si>
  <si>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</si>
  <si>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</si>
  <si>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</si>
  <si>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</si>
  <si>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</si>
  <si>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</si>
  <si>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</si>
  <si>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</si>
  <si>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</si>
  <si>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</si>
  <si>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</si>
  <si>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</si>
  <si>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</si>
  <si>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</si>
  <si>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</si>
  <si>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</si>
  <si>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</si>
  <si>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</si>
  <si>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</si>
  <si>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</si>
  <si>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</si>
  <si>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</si>
  <si>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</si>
  <si>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</si>
  <si>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</si>
  <si>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</si>
  <si>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</si>
  <si>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</si>
  <si>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</si>
  <si>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</si>
  <si>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</si>
  <si>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</si>
  <si>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</si>
  <si>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</si>
  <si>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</si>
  <si>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</si>
  <si>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</si>
  <si>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</si>
  <si>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</si>
  <si>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</si>
  <si>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</si>
  <si>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</si>
  <si>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</si>
  <si>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</si>
  <si>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</si>
  <si>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</si>
  <si>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</si>
  <si>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</si>
  <si>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</si>
  <si>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</si>
  <si>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</si>
  <si>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</si>
  <si>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</si>
  <si>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</si>
  <si>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</si>
  <si>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</si>
  <si>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</si>
  <si>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</si>
  <si>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</si>
  <si>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</si>
  <si>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</si>
  <si>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</si>
  <si>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</si>
  <si>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</si>
  <si>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</si>
  <si>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</si>
  <si>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</si>
  <si>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</si>
  <si>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</si>
  <si>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</si>
  <si>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</si>
  <si>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</si>
  <si>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</si>
  <si>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</si>
  <si>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</si>
  <si>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</si>
  <si>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</si>
  <si>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</si>
  <si>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</si>
  <si>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</si>
  <si>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</si>
  <si>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</si>
  <si>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</si>
  <si>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</si>
  <si>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</si>
  <si>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</si>
  <si>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</si>
  <si>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</si>
  <si>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</si>
  <si>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</si>
  <si>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</si>
  <si>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</si>
  <si>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</si>
  <si>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</si>
  <si>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</si>
  <si>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</si>
  <si>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</si>
  <si>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</si>
  <si>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</si>
  <si>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</si>
  <si>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</si>
  <si>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</si>
  <si>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</si>
  <si>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</si>
  <si>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</si>
  <si>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</si>
  <si>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</si>
  <si>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</si>
  <si>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</si>
  <si>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</si>
  <si>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</si>
  <si>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</si>
  <si>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</si>
  <si>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</si>
  <si>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</si>
  <si>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</si>
  <si>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</si>
  <si>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</si>
  <si>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</si>
  <si>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</si>
  <si>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</si>
  <si>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</si>
  <si>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</si>
  <si>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</si>
  <si>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</si>
  <si>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</si>
  <si>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</si>
  <si>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</si>
  <si>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</si>
  <si>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</si>
  <si>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</si>
  <si>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</si>
  <si>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</si>
  <si>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</si>
  <si>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</si>
  <si>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</si>
  <si>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</si>
  <si>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</si>
  <si>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</si>
  <si>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</si>
  <si>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</si>
  <si>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</si>
  <si>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</si>
  <si>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</si>
  <si>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</si>
  <si>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</si>
  <si>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</si>
  <si>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</si>
  <si>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</si>
  <si>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</si>
  <si>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</si>
  <si>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</si>
  <si>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</si>
  <si>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</si>
  <si>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</si>
  <si>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</si>
  <si>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</si>
  <si>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</si>
  <si>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</si>
  <si>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</si>
  <si>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</si>
  <si>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</si>
  <si>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</si>
  <si>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</si>
  <si>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</si>
  <si>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</si>
  <si>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</si>
  <si>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</si>
  <si>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</si>
  <si>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</si>
  <si>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</si>
  <si>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</si>
  <si>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</si>
  <si>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</si>
  <si>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</si>
  <si>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</si>
  <si>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</si>
  <si>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</si>
  <si>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</si>
  <si>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</si>
  <si>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</si>
  <si>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</si>
  <si>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</si>
  <si>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</si>
  <si>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</si>
  <si>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</si>
  <si>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</si>
  <si>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</si>
  <si>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</si>
  <si>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</si>
  <si>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</si>
  <si>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</si>
  <si>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</si>
  <si>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</si>
  <si>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</si>
  <si>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</si>
  <si>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</si>
  <si>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</si>
  <si>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</si>
  <si>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</si>
  <si>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</si>
  <si>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</si>
  <si>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</si>
  <si>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</si>
  <si>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</si>
  <si>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</si>
  <si>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</si>
  <si>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</si>
  <si>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</si>
  <si>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</si>
  <si>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</si>
  <si>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</si>
  <si>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</si>
  <si>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</si>
  <si>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</si>
  <si>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</si>
  <si>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</si>
  <si>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</si>
  <si>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</si>
  <si>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</si>
  <si>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</si>
  <si>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</si>
  <si>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</si>
  <si>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</si>
  <si>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</si>
  <si>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</si>
  <si>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</si>
  <si>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</si>
  <si>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</si>
  <si>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</si>
  <si>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</si>
  <si>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</si>
  <si>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</si>
  <si>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</si>
  <si>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</si>
  <si>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</si>
  <si>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</si>
  <si>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</si>
  <si>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</si>
  <si>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</si>
  <si>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</si>
  <si>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</si>
  <si>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</si>
  <si>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</si>
  <si>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</si>
  <si>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</si>
  <si>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</si>
  <si>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</si>
  <si>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</si>
  <si>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</si>
  <si>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</si>
  <si>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</si>
  <si>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</si>
  <si>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</si>
  <si>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</si>
  <si>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</si>
  <si>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</si>
  <si>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</si>
  <si>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</si>
  <si>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</si>
  <si>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</si>
  <si>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</si>
  <si>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</si>
  <si>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</si>
  <si>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</si>
  <si>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</si>
  <si>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</si>
  <si>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</si>
  <si>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</si>
  <si>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</si>
  <si>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</si>
  <si>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</si>
  <si>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</si>
  <si>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</si>
  <si>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</si>
  <si>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</si>
  <si>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</si>
  <si>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</si>
  <si>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</si>
  <si>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</si>
  <si>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</si>
  <si>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</si>
  <si>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</si>
  <si>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</si>
  <si>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</si>
  <si>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</si>
  <si>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</si>
  <si>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</si>
  <si>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</si>
  <si>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</si>
  <si>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</si>
  <si>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</si>
  <si>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</si>
  <si>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</si>
  <si>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</si>
  <si>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</si>
  <si>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</si>
  <si>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</si>
  <si>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</si>
  <si>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</si>
  <si>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</si>
  <si>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</si>
  <si>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</si>
  <si>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</si>
  <si>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</si>
  <si>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</si>
  <si>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</si>
  <si>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</si>
  <si>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</si>
  <si>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</si>
  <si>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</si>
  <si>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</si>
  <si>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</si>
  <si>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</si>
  <si>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</si>
  <si>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</si>
  <si>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</si>
  <si>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</si>
  <si>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</si>
  <si>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</si>
  <si>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</si>
  <si>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</si>
  <si>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</si>
  <si>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</si>
  <si>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</si>
  <si>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</si>
  <si>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</si>
  <si>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</si>
  <si>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</si>
  <si>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</si>
  <si>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</si>
  <si>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</si>
  <si>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</si>
  <si>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</si>
  <si>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</si>
  <si>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</si>
  <si>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</si>
  <si>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</si>
  <si>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</si>
  <si>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</si>
  <si>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</si>
  <si>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</si>
  <si>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</si>
  <si>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</si>
  <si>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</si>
  <si>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</si>
  <si>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</si>
  <si>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</si>
  <si>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</si>
  <si>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</si>
  <si>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</si>
  <si>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</si>
  <si>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</si>
  <si>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</si>
  <si>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</si>
  <si>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</si>
  <si>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</si>
  <si>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</si>
  <si>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</si>
  <si>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</si>
  <si>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</si>
  <si>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</si>
  <si>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</si>
  <si>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</si>
  <si>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</si>
  <si>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</si>
  <si>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</si>
  <si>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</si>
  <si>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</si>
  <si>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</si>
  <si>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</si>
  <si>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</si>
  <si>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</si>
  <si>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</si>
  <si>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</si>
  <si>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</si>
  <si>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</si>
  <si>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</si>
  <si>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</si>
  <si>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</si>
  <si>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</si>
  <si>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</si>
  <si>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</si>
  <si>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</si>
  <si>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</si>
  <si>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</si>
  <si>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</si>
  <si>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</si>
  <si>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</si>
  <si>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</si>
  <si>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</si>
  <si>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</si>
  <si>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</si>
  <si>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</si>
  <si>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</si>
  <si>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</si>
  <si>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</si>
  <si>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</si>
  <si>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</si>
  <si>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</si>
  <si>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</si>
  <si>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</si>
  <si>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</si>
  <si>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</si>
  <si>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</si>
  <si>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</si>
  <si>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</si>
  <si>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</si>
  <si>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</si>
  <si>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</si>
  <si>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</si>
  <si>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</si>
  <si>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</si>
  <si>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</si>
  <si>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</si>
  <si>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</si>
  <si>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</si>
  <si>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</si>
  <si>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</si>
  <si>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</si>
  <si>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</si>
  <si>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</si>
  <si>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</si>
  <si>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</si>
  <si>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</si>
  <si>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</si>
  <si>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</si>
  <si>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</si>
  <si>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</si>
  <si>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</si>
  <si>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</si>
  <si>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</si>
  <si>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</si>
  <si>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</si>
  <si>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</si>
  <si>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</si>
  <si>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</si>
  <si>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</si>
  <si>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</si>
  <si>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</si>
  <si>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</si>
  <si>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</si>
  <si>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</si>
  <si>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</si>
  <si>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</si>
  <si>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</si>
  <si>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</si>
  <si>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</si>
  <si>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</si>
  <si>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</si>
  <si>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</si>
  <si>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</si>
  <si>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</si>
  <si>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</si>
  <si>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</si>
  <si>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</si>
  <si>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</si>
  <si>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</si>
  <si>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</si>
  <si>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</si>
  <si>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</si>
  <si>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</si>
  <si>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</si>
  <si>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</si>
  <si>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</si>
  <si>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</si>
  <si>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</si>
  <si>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</si>
  <si>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</si>
  <si>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</si>
  <si>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</si>
  <si>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</si>
  <si>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</si>
  <si>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</si>
  <si>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</si>
  <si>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</si>
  <si>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</si>
  <si>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</si>
  <si>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</si>
  <si>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</si>
  <si>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</si>
  <si>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</si>
  <si>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</si>
  <si>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</si>
  <si>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</si>
  <si>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</si>
  <si>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</si>
  <si>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</si>
  <si>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</si>
  <si>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</si>
  <si>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</si>
  <si>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</si>
  <si>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</si>
  <si>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</si>
  <si>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</si>
  <si>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</si>
  <si>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</si>
  <si>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</si>
  <si>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</si>
  <si>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</si>
  <si>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</si>
  <si>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</si>
  <si>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</si>
  <si>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</si>
  <si>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</si>
  <si>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</si>
  <si>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</si>
  <si>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</si>
  <si>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</si>
  <si>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</si>
  <si>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</si>
  <si>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</si>
  <si>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</si>
  <si>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</si>
  <si>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</si>
  <si>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</si>
  <si>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</si>
  <si>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</si>
  <si>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</si>
  <si>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</si>
  <si>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</si>
  <si>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</si>
  <si>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</si>
  <si>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</si>
  <si>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</si>
  <si>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</si>
  <si>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</si>
  <si>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</si>
  <si>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</si>
  <si>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</si>
  <si>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</si>
  <si>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</si>
  <si>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</si>
  <si>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</si>
  <si>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</si>
  <si>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</si>
  <si>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</si>
  <si>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</si>
  <si>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</si>
  <si>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</si>
  <si>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</si>
  <si>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</si>
  <si>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</si>
  <si>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</si>
  <si>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</si>
  <si>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</si>
  <si>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</si>
  <si>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</si>
  <si>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</si>
  <si>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</si>
  <si>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</si>
  <si>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</si>
  <si>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</si>
  <si>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</si>
  <si>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</si>
  <si>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</si>
  <si>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</si>
  <si>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</si>
  <si>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</si>
  <si>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</si>
  <si>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</si>
  <si>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</si>
  <si>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</si>
  <si>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</si>
  <si>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</si>
  <si>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</si>
  <si>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</si>
  <si>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</si>
  <si>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</si>
  <si>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</si>
  <si>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</si>
  <si>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</si>
  <si>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</si>
  <si>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</si>
  <si>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</si>
  <si>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</si>
  <si>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</si>
  <si>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</si>
  <si>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</si>
  <si>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</si>
  <si>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</si>
  <si>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</si>
  <si>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</si>
  <si>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</si>
  <si>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</si>
  <si>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</si>
  <si>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</si>
  <si>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</si>
  <si>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</si>
  <si>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</si>
  <si>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</si>
  <si>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</si>
  <si>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</si>
  <si>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</si>
  <si>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</si>
  <si>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</si>
  <si>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</si>
  <si>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</si>
  <si>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</si>
  <si>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</si>
  <si>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</si>
  <si>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</si>
  <si>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</si>
  <si>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</si>
  <si>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</si>
  <si>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</si>
  <si>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</si>
  <si>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</si>
  <si>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</si>
  <si>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</si>
  <si>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</si>
  <si>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</si>
  <si>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</si>
  <si>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</si>
  <si>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</si>
  <si>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</si>
  <si>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</si>
  <si>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</si>
  <si>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</si>
  <si>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</si>
  <si>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</si>
  <si>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</si>
  <si>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</si>
  <si>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</si>
  <si>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</si>
  <si>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</si>
  <si>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</si>
  <si>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</si>
  <si>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</si>
  <si>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</si>
  <si>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</si>
  <si>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</si>
  <si>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</si>
  <si>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</si>
  <si>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</si>
  <si>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</si>
  <si>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</si>
  <si>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</si>
  <si>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</si>
  <si>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</si>
  <si>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</si>
  <si>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</si>
  <si>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</si>
  <si>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</si>
  <si>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</si>
  <si>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</si>
  <si>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</si>
  <si>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</si>
  <si>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</si>
  <si>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</si>
  <si>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</si>
  <si>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</si>
  <si>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</si>
  <si>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</si>
  <si>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</si>
  <si>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</si>
  <si>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</si>
  <si>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</si>
  <si>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</si>
  <si>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</si>
  <si>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</si>
  <si>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</si>
  <si>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</si>
  <si>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</si>
  <si>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</si>
  <si>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</si>
  <si>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</si>
  <si>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</si>
  <si>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</si>
  <si>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</si>
  <si>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</si>
  <si>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</si>
  <si>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</si>
  <si>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</si>
  <si>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</si>
  <si>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</si>
  <si>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</si>
  <si>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</si>
  <si>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</si>
  <si>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</si>
  <si>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</si>
  <si>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</si>
  <si>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</si>
  <si>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</si>
  <si>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</si>
  <si>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</si>
  <si>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</si>
  <si>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</si>
  <si>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</si>
  <si>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</si>
  <si>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</si>
  <si>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</si>
  <si>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</si>
  <si>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</si>
  <si>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</si>
  <si>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</si>
  <si>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</si>
  <si>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</si>
  <si>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</si>
  <si>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</si>
  <si>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</si>
  <si>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</si>
  <si>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</si>
  <si>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</si>
  <si>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</si>
  <si>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</si>
  <si>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</si>
  <si>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</si>
  <si>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</si>
  <si>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</si>
  <si>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</si>
  <si>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</si>
  <si>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</si>
  <si>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</si>
  <si>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</si>
  <si>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</si>
  <si>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</si>
  <si>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</si>
  <si>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</si>
  <si>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</si>
  <si>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</si>
  <si>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</si>
  <si>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</si>
  <si>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</si>
  <si>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</si>
  <si>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</si>
  <si>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</si>
  <si>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</si>
  <si>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</si>
  <si>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</si>
  <si>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</si>
  <si>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</si>
  <si>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</si>
  <si>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</si>
  <si>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</si>
  <si>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</si>
  <si>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</si>
  <si>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</si>
  <si>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</si>
  <si>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</si>
  <si>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</si>
  <si>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</si>
  <si>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</si>
  <si>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</si>
  <si>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</si>
  <si>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</si>
  <si>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</si>
  <si>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</si>
  <si>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</si>
  <si>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</si>
  <si>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</si>
  <si>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</si>
  <si>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</si>
  <si>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</si>
  <si>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</si>
  <si>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</si>
  <si>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</si>
  <si>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</si>
  <si>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</si>
  <si>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</si>
  <si>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</si>
  <si>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</si>
  <si>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</si>
  <si>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</si>
  <si>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</si>
  <si>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</si>
  <si>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</si>
  <si>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</si>
  <si>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</si>
  <si>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</si>
  <si>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</si>
  <si>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</si>
  <si>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</si>
  <si>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</si>
  <si>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</si>
  <si>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</si>
  <si>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</si>
  <si>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</si>
  <si>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</si>
  <si>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</si>
  <si>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</si>
  <si>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</si>
  <si>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</si>
  <si>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</si>
  <si>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</si>
  <si>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</si>
  <si>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</si>
  <si>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</si>
  <si>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</si>
  <si>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</si>
  <si>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</si>
  <si>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</si>
  <si>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</si>
  <si>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</si>
  <si>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</si>
  <si>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</si>
  <si>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</si>
  <si>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</si>
  <si>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</si>
  <si>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</si>
  <si>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</si>
  <si>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</si>
  <si>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</si>
  <si>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</si>
  <si>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</si>
  <si>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</si>
  <si>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</si>
  <si>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</si>
  <si>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</si>
  <si>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</si>
  <si>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</si>
  <si>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</si>
  <si>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</si>
  <si>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</si>
  <si>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</si>
  <si>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</si>
  <si>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</si>
  <si>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</si>
  <si>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</si>
  <si>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</si>
  <si>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</si>
  <si>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</si>
  <si>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</si>
  <si>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</si>
  <si>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</si>
  <si>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</si>
  <si>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</si>
  <si>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</si>
  <si>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</si>
  <si>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</si>
  <si>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</si>
  <si>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</si>
  <si>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</si>
  <si>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</si>
  <si>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</si>
  <si>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</si>
  <si>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</si>
  <si>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</si>
  <si>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</si>
  <si>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</si>
  <si>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</si>
  <si>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</si>
  <si>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</si>
  <si>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</si>
  <si>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</si>
  <si>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</si>
  <si>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</si>
  <si>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</si>
  <si>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</si>
  <si>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</si>
  <si>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</si>
  <si>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</si>
  <si>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</si>
  <si>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</si>
  <si>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</si>
  <si>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</si>
  <si>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</si>
  <si>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</si>
  <si>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</si>
  <si>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</si>
  <si>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</si>
  <si>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</si>
  <si>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</si>
  <si>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</si>
  <si>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</si>
  <si>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</si>
  <si>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</si>
  <si>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</si>
  <si>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</si>
  <si>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</si>
  <si>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</si>
  <si>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</si>
  <si>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</si>
  <si>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</si>
  <si>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</si>
  <si>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</si>
  <si>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</si>
  <si>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</si>
  <si>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</si>
  <si>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</si>
  <si>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</si>
  <si>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</si>
  <si>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</si>
  <si>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</si>
  <si>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</si>
  <si>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</si>
  <si>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</si>
  <si>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</si>
  <si>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</si>
  <si>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</si>
  <si>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</si>
  <si>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</si>
  <si>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</si>
  <si>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</si>
  <si>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</si>
  <si>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</si>
  <si>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</si>
  <si>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</si>
  <si>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</si>
  <si>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</si>
  <si>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</si>
  <si>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</si>
  <si>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</si>
  <si>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</si>
  <si>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</si>
  <si>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</si>
  <si>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</si>
  <si>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</si>
  <si>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</si>
  <si>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</si>
  <si>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</si>
  <si>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</si>
  <si>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</si>
  <si>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</si>
  <si>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</si>
  <si>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</si>
  <si>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</si>
  <si>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</si>
  <si>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</si>
  <si>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</si>
  <si>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</si>
  <si>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</si>
  <si>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</si>
  <si>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</si>
  <si>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</si>
  <si>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</si>
  <si>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</si>
  <si>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</si>
  <si>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</si>
  <si>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</si>
  <si>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</si>
  <si>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</si>
  <si>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</si>
  <si>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</si>
  <si>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</si>
  <si>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</si>
  <si>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</si>
  <si>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</si>
  <si>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</si>
  <si>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</si>
  <si>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</si>
  <si>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</si>
  <si>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</si>
  <si>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</si>
  <si>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</si>
  <si>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</si>
  <si>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</si>
  <si>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</si>
  <si>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</si>
  <si>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</si>
  <si>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</si>
  <si>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</si>
  <si>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</si>
  <si>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</si>
  <si>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</si>
  <si>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</si>
  <si>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</si>
  <si>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</si>
  <si>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</si>
  <si>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</si>
  <si>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</si>
  <si>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</si>
  <si>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</si>
  <si>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</si>
  <si>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</si>
  <si>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</si>
  <si>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</si>
  <si>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</si>
  <si>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</si>
  <si>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</si>
  <si>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</si>
  <si>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</si>
  <si>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</si>
  <si>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</si>
  <si>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</si>
  <si>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</si>
  <si>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</si>
  <si>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</si>
  <si>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</si>
  <si>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</si>
  <si>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</si>
  <si>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</si>
  <si>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</si>
  <si>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</si>
  <si>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</si>
  <si>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</si>
  <si>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</si>
  <si>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</si>
  <si>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</si>
  <si>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</si>
  <si>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</si>
  <si>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</si>
  <si>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</si>
  <si>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</si>
  <si>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</si>
  <si>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</si>
  <si>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</si>
  <si>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</si>
  <si>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</si>
  <si>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</si>
  <si>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</si>
  <si>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</si>
  <si>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</si>
  <si>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</si>
  <si>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</si>
  <si>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</si>
  <si>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</si>
  <si>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</si>
  <si>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</si>
  <si>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</si>
  <si>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</si>
  <si>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</si>
  <si>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</si>
  <si>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</si>
  <si>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</si>
  <si>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</si>
  <si>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</si>
  <si>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</si>
  <si>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</si>
  <si>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</si>
  <si>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</si>
  <si>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</si>
  <si>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</si>
  <si>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</si>
  <si>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</si>
  <si>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</si>
  <si>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</si>
  <si>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</si>
  <si>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</si>
  <si>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</si>
  <si>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</si>
  <si>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</si>
  <si>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</si>
  <si>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</si>
  <si>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</si>
  <si>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</si>
  <si>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</si>
  <si>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</si>
  <si>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</si>
  <si>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</si>
  <si>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</si>
  <si>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</si>
  <si>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</si>
  <si>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</si>
  <si>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</si>
  <si>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</si>
  <si>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</si>
  <si>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</si>
  <si>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</si>
  <si>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</si>
  <si>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</si>
  <si>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</si>
  <si>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</si>
  <si>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</si>
  <si>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</si>
  <si>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</si>
  <si>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</si>
  <si>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</si>
  <si>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</si>
  <si>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</si>
  <si>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</si>
  <si>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</si>
  <si>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</si>
  <si>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</si>
  <si>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</si>
  <si>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</si>
  <si>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</si>
  <si>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</si>
  <si>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</si>
  <si>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</si>
  <si>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</si>
  <si>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</si>
  <si>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</si>
  <si>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</si>
  <si>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</si>
  <si>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</si>
  <si>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</si>
  <si>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</si>
  <si>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</si>
  <si>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</si>
  <si>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</si>
  <si>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</si>
  <si>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</si>
  <si>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</si>
  <si>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</si>
  <si>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</si>
  <si>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</si>
  <si>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</si>
  <si>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</si>
  <si>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</si>
  <si>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</si>
  <si>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</si>
  <si>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</si>
  <si>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</si>
  <si>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</si>
  <si>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</si>
  <si>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</si>
  <si>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</si>
  <si>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</si>
  <si>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</si>
  <si>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</si>
  <si>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</si>
  <si>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</si>
  <si>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</si>
  <si>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</si>
  <si>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</si>
  <si>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</si>
  <si>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</si>
  <si>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</si>
  <si>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</si>
  <si>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</si>
  <si>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</si>
  <si>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</si>
  <si>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</si>
  <si>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</si>
  <si>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</si>
  <si>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</si>
  <si>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</si>
  <si>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</si>
  <si>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</si>
  <si>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</si>
  <si>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</si>
  <si>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</si>
  <si>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</si>
  <si>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</si>
  <si>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</si>
  <si>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</si>
  <si>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</si>
  <si>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</si>
  <si>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</si>
  <si>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</si>
  <si>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</si>
  <si>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</si>
  <si>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</si>
  <si>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</si>
  <si>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</si>
  <si>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</si>
  <si>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</si>
  <si>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</si>
  <si>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</si>
  <si>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</si>
  <si>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</si>
  <si>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</si>
  <si>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</si>
  <si>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</si>
  <si>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</si>
  <si>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</si>
  <si>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</si>
  <si>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</si>
  <si>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</si>
  <si>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</si>
  <si>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</si>
  <si>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</si>
  <si>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</si>
  <si>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</si>
  <si>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</si>
  <si>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</si>
  <si>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</si>
  <si>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</si>
  <si>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</si>
  <si>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</si>
  <si>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</si>
  <si>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</si>
  <si>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</si>
  <si>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</si>
  <si>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</si>
  <si>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</si>
  <si>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</si>
  <si>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</si>
  <si>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</si>
  <si>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</si>
  <si>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</si>
  <si>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</si>
  <si>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</si>
  <si>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</si>
  <si>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</si>
  <si>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</si>
  <si>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</si>
  <si>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</si>
  <si>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</si>
  <si>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</si>
  <si>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</si>
  <si>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</si>
  <si>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</si>
  <si>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</si>
  <si>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</si>
  <si>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</si>
  <si>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</si>
  <si>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</si>
  <si>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</si>
  <si>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</si>
  <si>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</si>
  <si>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</si>
  <si>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</si>
  <si>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</si>
  <si>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</si>
  <si>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</si>
  <si>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</si>
  <si>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</si>
  <si>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</si>
  <si>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</si>
  <si>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</si>
  <si>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</si>
  <si>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</si>
  <si>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</si>
  <si>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</si>
  <si>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</si>
  <si>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</si>
  <si>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</si>
  <si>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</si>
  <si>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</si>
  <si>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</si>
  <si>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</si>
  <si>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</si>
  <si>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</si>
  <si>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</si>
  <si>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</si>
  <si>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</si>
  <si>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</si>
  <si>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</si>
  <si>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</si>
  <si>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</si>
  <si>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</si>
  <si>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</si>
  <si>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</si>
  <si>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</si>
  <si>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</si>
  <si>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</si>
  <si>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</si>
  <si>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</si>
  <si>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</si>
  <si>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</si>
  <si>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</si>
  <si>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</si>
  <si>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</si>
  <si>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</si>
  <si>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</si>
  <si>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</si>
  <si>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</si>
  <si>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</si>
  <si>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</si>
  <si>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</si>
  <si>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</si>
  <si>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</si>
  <si>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</si>
  <si>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</si>
  <si>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</si>
  <si>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</si>
  <si>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</si>
  <si>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</si>
  <si>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</si>
  <si>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</si>
  <si>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</si>
  <si>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</si>
  <si>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</si>
  <si>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</si>
  <si>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</si>
  <si>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</si>
  <si>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</si>
  <si>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</si>
  <si>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</si>
  <si>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</si>
  <si>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</si>
  <si>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</si>
  <si>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</si>
  <si>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</si>
  <si>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</si>
  <si>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</si>
  <si>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</si>
  <si>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</si>
  <si>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</si>
  <si>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</si>
  <si>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</si>
  <si>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</si>
  <si>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</si>
  <si>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</si>
  <si>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</si>
  <si>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</si>
  <si>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</si>
  <si>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</si>
  <si>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</si>
  <si>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</si>
  <si>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</si>
  <si>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</si>
  <si>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</si>
  <si>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</si>
  <si>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</si>
  <si>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</si>
  <si>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</si>
  <si>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</si>
  <si>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</si>
  <si>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</si>
  <si>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</si>
  <si>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</si>
  <si>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</si>
  <si>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</si>
  <si>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</si>
  <si>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</si>
  <si>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</si>
  <si>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</si>
  <si>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</si>
  <si>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</si>
  <si>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</si>
  <si>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</si>
  <si>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</si>
  <si>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</si>
  <si>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</si>
  <si>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</si>
  <si>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</si>
  <si>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</si>
  <si>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</si>
  <si>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</si>
  <si>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</si>
  <si>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</si>
  <si>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</si>
  <si>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</si>
  <si>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</si>
  <si>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</si>
  <si>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</si>
  <si>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</si>
  <si>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</si>
  <si>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</si>
  <si>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</si>
  <si>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</si>
  <si>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</si>
  <si>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</si>
  <si>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</si>
  <si>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</si>
  <si>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</si>
  <si>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</si>
  <si>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</si>
  <si>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</si>
  <si>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</si>
  <si>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</si>
  <si>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</si>
  <si>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</si>
  <si>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</si>
  <si>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</si>
  <si>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</si>
  <si>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</si>
  <si>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</si>
  <si>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</si>
  <si>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</si>
  <si>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</si>
  <si>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</si>
  <si>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</si>
  <si>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</si>
  <si>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</si>
  <si>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</si>
  <si>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</si>
  <si>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</si>
  <si>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</si>
  <si>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</si>
  <si>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</si>
  <si>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</si>
  <si>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</si>
  <si>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</si>
  <si>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</si>
  <si>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</si>
  <si>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</si>
  <si>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</si>
  <si>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</si>
  <si>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</si>
  <si>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</si>
  <si>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</si>
  <si>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</si>
  <si>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</si>
  <si>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</si>
  <si>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</si>
  <si>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</si>
  <si>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</si>
  <si>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</si>
  <si>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</si>
  <si>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</si>
  <si>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</si>
  <si>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</si>
  <si>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</si>
  <si>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</si>
  <si>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</si>
  <si>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</si>
  <si>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</si>
  <si>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</si>
  <si>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</si>
  <si>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</si>
  <si>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</si>
  <si>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</si>
  <si>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</si>
  <si>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</si>
  <si>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</si>
  <si>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</si>
  <si>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</si>
  <si>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</si>
  <si>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</si>
  <si>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</si>
  <si>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</si>
  <si>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</si>
  <si>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</si>
  <si>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</si>
  <si>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</si>
  <si>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</si>
  <si>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</si>
  <si>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</si>
  <si>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</si>
  <si>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</si>
  <si>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</si>
  <si>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</si>
  <si>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</si>
  <si>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</si>
  <si>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</si>
  <si>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</si>
  <si>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</si>
  <si>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</si>
  <si>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</si>
  <si>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</si>
  <si>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</si>
  <si>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</si>
  <si>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</si>
  <si>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</si>
  <si>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</si>
  <si>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</si>
  <si>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</si>
  <si>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</si>
  <si>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</si>
  <si>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</si>
  <si>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</si>
  <si>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</si>
  <si>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</si>
  <si>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</si>
  <si>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</si>
  <si>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</si>
  <si>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</si>
  <si>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</si>
  <si>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</si>
  <si>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</si>
  <si>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</si>
  <si>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</si>
  <si>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</si>
  <si>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</si>
  <si>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</si>
  <si>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</si>
  <si>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</si>
  <si>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</si>
  <si>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</si>
  <si>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</si>
  <si>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</si>
  <si>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</si>
  <si>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</si>
  <si>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</si>
  <si>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</si>
  <si>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</si>
  <si>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</si>
  <si>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</si>
  <si>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</si>
  <si>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</si>
  <si>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</si>
  <si>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</si>
  <si>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</si>
  <si>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</si>
  <si>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</si>
  <si>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</si>
  <si>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</si>
  <si>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</si>
  <si>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</si>
  <si>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</si>
  <si>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</si>
  <si>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</si>
  <si>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</si>
  <si>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</si>
  <si>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</si>
  <si>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</si>
  <si>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</si>
  <si>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</si>
  <si>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</si>
  <si>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</si>
  <si>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</si>
  <si>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</si>
  <si>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</si>
  <si>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</si>
  <si>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</si>
  <si>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</si>
  <si>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</si>
  <si>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</si>
  <si>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</si>
  <si>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</si>
  <si>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</si>
  <si>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</si>
  <si>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</si>
  <si>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</si>
  <si>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</si>
  <si>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</si>
  <si>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</si>
  <si>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</si>
  <si>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</si>
  <si>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</si>
  <si>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</si>
  <si>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</si>
  <si>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</si>
  <si>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</si>
  <si>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</si>
  <si>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</si>
  <si>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</si>
  <si>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</si>
  <si>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</si>
  <si>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</si>
  <si>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</si>
  <si>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</si>
  <si>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</si>
  <si>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</si>
  <si>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</si>
  <si>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</si>
  <si>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</si>
  <si>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</si>
  <si>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</si>
  <si>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</si>
  <si>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</si>
  <si>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</si>
  <si>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</si>
  <si>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</si>
  <si>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</si>
  <si>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</si>
  <si>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</si>
  <si>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</si>
  <si>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</si>
  <si>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</si>
  <si>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</si>
  <si>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</si>
  <si>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</si>
  <si>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</si>
  <si>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</si>
  <si>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</si>
  <si>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</si>
  <si>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</si>
  <si>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</si>
  <si>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</si>
  <si>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</si>
  <si>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</si>
  <si>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</si>
  <si>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</si>
  <si>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</si>
  <si>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</si>
  <si>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</si>
  <si>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</si>
  <si>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</si>
  <si>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</si>
  <si>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</si>
  <si>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</si>
  <si>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</si>
  <si>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</si>
  <si>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</si>
  <si>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</si>
  <si>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</si>
  <si>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</si>
  <si>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</si>
  <si>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</si>
  <si>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</si>
  <si>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</si>
  <si>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</si>
  <si>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</si>
  <si>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</si>
  <si>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</si>
  <si>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</si>
  <si>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</si>
  <si>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</si>
  <si>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</si>
  <si>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</si>
  <si>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</si>
  <si>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</si>
  <si>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</si>
  <si>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</si>
  <si>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</si>
  <si>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</si>
  <si>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</si>
  <si>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</si>
  <si>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</si>
  <si>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</si>
  <si>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</si>
  <si>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</si>
  <si>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</si>
  <si>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</si>
  <si>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</si>
  <si>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</si>
  <si>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</si>
  <si>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</si>
  <si>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</si>
  <si>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</si>
  <si>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</si>
  <si>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</si>
  <si>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</si>
  <si>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</si>
  <si>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</si>
  <si>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</si>
  <si>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</si>
  <si>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</si>
  <si>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</si>
  <si>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</si>
  <si>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</si>
  <si>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</si>
  <si>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</si>
  <si>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</si>
  <si>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</si>
  <si>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</si>
  <si>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</si>
  <si>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</si>
  <si>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</si>
  <si>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</si>
  <si>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</si>
  <si>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</si>
  <si>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</si>
  <si>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</si>
  <si>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</si>
  <si>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</si>
  <si>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</si>
  <si>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</si>
  <si>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</si>
  <si>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</si>
  <si>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</si>
  <si>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</si>
  <si>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</si>
  <si>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</si>
  <si>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</si>
  <si>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</si>
  <si>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</si>
  <si>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</si>
  <si>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</si>
  <si>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</si>
  <si>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</si>
  <si>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</si>
  <si>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</si>
  <si>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</si>
  <si>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</si>
  <si>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</si>
  <si>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</si>
  <si>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</si>
  <si>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</si>
  <si>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</si>
  <si>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</si>
  <si>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</si>
  <si>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</si>
  <si>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</si>
  <si>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</si>
  <si>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</si>
  <si>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</si>
  <si>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</si>
  <si>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</si>
  <si>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</si>
  <si>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</si>
  <si>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</si>
  <si>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</si>
  <si>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</si>
  <si>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</si>
  <si>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</si>
  <si>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</si>
  <si>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</si>
  <si>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</si>
  <si>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</si>
  <si>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</si>
  <si>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</si>
  <si>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</si>
  <si>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</si>
  <si>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</si>
  <si>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</si>
  <si>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</si>
  <si>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</si>
  <si>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</si>
  <si>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</si>
  <si>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</si>
  <si>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</si>
  <si>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</si>
  <si>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</si>
  <si>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</si>
  <si>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</si>
  <si>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</si>
  <si>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</si>
  <si>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</si>
  <si>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</si>
  <si>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</si>
  <si>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</si>
  <si>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</si>
  <si>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</si>
  <si>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</si>
  <si>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</si>
  <si>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</si>
  <si>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</si>
  <si>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</si>
  <si>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</si>
  <si>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</si>
  <si>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</si>
  <si>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</si>
  <si>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</si>
  <si>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</si>
  <si>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</si>
  <si>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</si>
  <si>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</si>
  <si>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</si>
  <si>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</si>
  <si>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</si>
  <si>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</si>
  <si>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</si>
  <si>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</si>
  <si>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</si>
  <si>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</si>
  <si>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</si>
  <si>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</si>
  <si>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</si>
  <si>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</si>
  <si>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</si>
  <si>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</si>
  <si>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</si>
  <si>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</si>
  <si>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</si>
  <si>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</si>
  <si>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</si>
  <si>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</si>
  <si>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</si>
  <si>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</si>
  <si>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</si>
  <si>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</si>
  <si>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</si>
  <si>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</si>
  <si>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</si>
  <si>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</si>
  <si>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</si>
  <si>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</si>
  <si>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</si>
  <si>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</si>
  <si>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</si>
  <si>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</si>
  <si>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</si>
  <si>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</si>
  <si>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</si>
  <si>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</si>
  <si>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</si>
  <si>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</si>
  <si>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</si>
  <si>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</si>
  <si>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</si>
  <si>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</si>
  <si>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</si>
  <si>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</si>
  <si>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</si>
  <si>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</si>
  <si>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</si>
  <si>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</si>
  <si>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</si>
  <si>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</si>
  <si>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</si>
  <si>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</si>
  <si>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</si>
  <si>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</si>
  <si>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</si>
  <si>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</si>
  <si>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</si>
  <si>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</si>
  <si>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</si>
  <si>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</si>
  <si>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</si>
  <si>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</si>
  <si>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</si>
  <si>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</si>
  <si>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</si>
  <si>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</si>
  <si>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</si>
  <si>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</si>
  <si>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</si>
  <si>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</si>
  <si>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</si>
  <si>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</si>
  <si>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</si>
  <si>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</si>
  <si>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</si>
  <si>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</si>
  <si>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</si>
  <si>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</si>
  <si>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</si>
  <si>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</si>
  <si>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</si>
  <si>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</si>
  <si>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</si>
  <si>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</si>
  <si>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</si>
  <si>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</si>
  <si>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</si>
  <si>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</si>
  <si>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</si>
  <si>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</si>
  <si>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</si>
  <si>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</si>
  <si>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</si>
  <si>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</si>
  <si>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</si>
  <si>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</si>
  <si>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</si>
  <si>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</si>
  <si>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</si>
  <si>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</si>
  <si>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</si>
  <si>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</si>
  <si>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</si>
  <si>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</si>
  <si>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</si>
  <si>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</si>
  <si>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</si>
  <si>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</si>
  <si>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</si>
  <si>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</si>
  <si>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</si>
  <si>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</si>
  <si>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</si>
  <si>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</si>
  <si>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</si>
  <si>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</si>
  <si>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</si>
  <si>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</si>
  <si>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</si>
  <si>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</si>
  <si>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</si>
  <si>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</si>
  <si>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</si>
  <si>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</si>
  <si>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</si>
  <si>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</si>
  <si>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</si>
  <si>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</si>
  <si>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</si>
  <si>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</si>
  <si>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</si>
  <si>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</si>
  <si>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</si>
  <si>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</si>
  <si>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</si>
  <si>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</si>
  <si>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</si>
  <si>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</si>
  <si>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</si>
  <si>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</si>
  <si>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</si>
  <si>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</si>
  <si>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</si>
  <si>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</si>
  <si>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</si>
  <si>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</si>
  <si>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</si>
  <si>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</si>
  <si>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</si>
  <si>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</si>
  <si>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</si>
  <si>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</si>
  <si>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</si>
  <si>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</si>
  <si>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</si>
  <si>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</si>
  <si>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</si>
  <si>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</si>
  <si>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</si>
  <si>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</si>
  <si>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</si>
  <si>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</si>
  <si>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</si>
  <si>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</si>
  <si>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</si>
  <si>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</si>
  <si>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</si>
  <si>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</si>
  <si>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</si>
  <si>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</si>
  <si>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</si>
  <si>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</si>
  <si>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</si>
  <si>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</si>
  <si>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</si>
  <si>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</si>
  <si>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</si>
  <si>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</si>
  <si>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</si>
  <si>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</si>
  <si>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</si>
  <si>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</si>
  <si>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</si>
  <si>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</si>
  <si>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</si>
  <si>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</si>
  <si>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</si>
  <si>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</si>
  <si>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</si>
  <si>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</si>
  <si>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</si>
  <si>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</si>
  <si>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</si>
  <si>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</si>
  <si>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</si>
  <si>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</si>
  <si>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</si>
  <si>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</si>
  <si>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</si>
  <si>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</si>
  <si>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</si>
  <si>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</si>
  <si>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</si>
  <si>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</si>
  <si>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</si>
  <si>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</si>
  <si>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</si>
  <si>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</si>
  <si>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</si>
  <si>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</si>
  <si>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</si>
  <si>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</si>
  <si>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</si>
  <si>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</si>
  <si>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</si>
  <si>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</si>
  <si>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</si>
  <si>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</si>
  <si>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</si>
  <si>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</si>
  <si>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</si>
  <si>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</si>
  <si>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</si>
  <si>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</si>
  <si>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</si>
  <si>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</si>
  <si>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</si>
  <si>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</si>
  <si>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</si>
  <si>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</si>
  <si>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</si>
  <si>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</si>
  <si>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</si>
  <si>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</si>
  <si>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</si>
  <si>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</si>
  <si>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</si>
  <si>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</si>
  <si>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</si>
  <si>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</si>
  <si>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</si>
  <si>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</si>
  <si>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</si>
  <si>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</si>
  <si>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</si>
  <si>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</si>
  <si>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</si>
  <si>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</si>
  <si>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</si>
  <si>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</si>
  <si>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</si>
  <si>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</si>
  <si>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</si>
  <si>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</si>
  <si>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</si>
  <si>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</si>
  <si>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</si>
  <si>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</si>
  <si>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</si>
  <si>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</si>
  <si>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</si>
  <si>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</si>
  <si>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</si>
  <si>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</si>
  <si>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</si>
  <si>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</si>
  <si>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</si>
  <si>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</si>
  <si>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</si>
  <si>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</si>
  <si>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</si>
  <si>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</si>
  <si>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</si>
  <si>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</si>
  <si>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</si>
  <si>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</si>
  <si>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</si>
  <si>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</si>
  <si>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</si>
  <si>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</si>
  <si>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</si>
  <si>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</si>
  <si>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</si>
  <si>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</si>
  <si>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</si>
  <si>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</si>
  <si>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</si>
  <si>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</si>
  <si>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</si>
  <si>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</si>
  <si>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</si>
  <si>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</si>
  <si>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</si>
  <si>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</si>
  <si>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</si>
  <si>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</si>
  <si>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</si>
  <si>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</si>
  <si>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</si>
  <si>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</si>
  <si>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</si>
  <si>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</si>
  <si>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</si>
  <si>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</si>
  <si>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</si>
  <si>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</si>
  <si>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</si>
  <si>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</si>
  <si>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</si>
  <si>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</si>
  <si>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</si>
  <si>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</si>
  <si>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</si>
  <si>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</si>
  <si>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</si>
  <si>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</si>
  <si>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</si>
  <si>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</si>
  <si>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</si>
  <si>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</si>
  <si>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</si>
  <si>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</si>
  <si>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</si>
  <si>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</si>
  <si>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</si>
  <si>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</si>
  <si>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</si>
  <si>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</si>
  <si>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</si>
  <si>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</si>
  <si>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</si>
  <si>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</si>
  <si>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</si>
  <si>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</si>
  <si>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</si>
  <si>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</si>
  <si>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</si>
  <si>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</si>
  <si>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</si>
  <si>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</si>
  <si>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</si>
  <si>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</si>
  <si>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</si>
  <si>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</si>
  <si>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</si>
  <si>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</si>
  <si>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</si>
  <si>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</si>
  <si>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</si>
  <si>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</si>
  <si>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</si>
  <si>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</si>
  <si>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</si>
  <si>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</si>
  <si>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</si>
  <si>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</si>
  <si>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</si>
  <si>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</si>
  <si>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</si>
  <si>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</si>
  <si>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</si>
  <si>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</si>
  <si>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</si>
  <si>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</si>
  <si>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</si>
  <si>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</si>
  <si>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</si>
  <si>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</si>
  <si>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</si>
  <si>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</si>
  <si>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</si>
  <si>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</si>
  <si>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</si>
  <si>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</si>
  <si>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</si>
  <si>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</si>
  <si>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</si>
  <si>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</si>
  <si>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</si>
  <si>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</si>
  <si>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</si>
  <si>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</si>
  <si>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</si>
  <si>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</si>
  <si>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</si>
  <si>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</si>
  <si>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</si>
  <si>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</si>
  <si>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</si>
  <si>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</si>
  <si>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</si>
  <si>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</si>
  <si>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</si>
  <si>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</si>
  <si>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</si>
  <si>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</si>
  <si>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</si>
  <si>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</si>
  <si>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</si>
  <si>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</si>
  <si>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</si>
  <si>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</si>
  <si>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</si>
  <si>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</si>
  <si>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</si>
  <si>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</si>
  <si>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</si>
  <si>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</si>
  <si>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</si>
  <si>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</si>
  <si>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</si>
  <si>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</si>
  <si>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</si>
  <si>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</si>
  <si>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</si>
  <si>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</si>
  <si>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</si>
  <si>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</si>
  <si>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</si>
  <si>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</si>
  <si>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</si>
  <si>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</si>
  <si>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</si>
  <si>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</si>
  <si>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</si>
  <si>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</si>
  <si>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</si>
  <si>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</si>
  <si>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</si>
  <si>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</si>
  <si>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</si>
  <si>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</si>
  <si>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</si>
  <si>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</si>
  <si>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</si>
  <si>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</si>
  <si>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</si>
  <si>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</si>
  <si>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</si>
  <si>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</si>
  <si>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</si>
  <si>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</si>
  <si>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</si>
  <si>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</si>
  <si>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</si>
  <si>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</si>
  <si>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</si>
  <si>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</si>
  <si>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</si>
  <si>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</si>
  <si>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</si>
  <si>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</si>
  <si>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</si>
  <si>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</si>
  <si>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</si>
  <si>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</si>
  <si>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</si>
  <si>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</si>
  <si>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</si>
  <si>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</si>
  <si>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</si>
  <si>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</si>
  <si>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</si>
  <si>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</si>
  <si>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</si>
  <si>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</si>
  <si>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</si>
  <si>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</si>
  <si>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</si>
  <si>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</si>
  <si>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</si>
  <si>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</si>
  <si>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</si>
  <si>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</si>
  <si>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</si>
  <si>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</si>
  <si>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</si>
  <si>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</si>
  <si>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</si>
  <si>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</si>
  <si>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</si>
  <si>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</si>
  <si>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</si>
  <si>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</si>
  <si>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</si>
  <si>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</si>
  <si>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</si>
  <si>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</si>
  <si>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</si>
  <si>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</si>
  <si>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</si>
  <si>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</si>
  <si>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</si>
  <si>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</si>
  <si>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</si>
  <si>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</si>
  <si>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</si>
  <si>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</si>
  <si>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</si>
  <si>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</si>
  <si>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</si>
  <si>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</si>
  <si>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</si>
  <si>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</si>
  <si>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</si>
  <si>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</si>
  <si>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</si>
  <si>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</si>
  <si>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</si>
  <si>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</si>
  <si>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</si>
  <si>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</si>
  <si>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</si>
  <si>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</si>
  <si>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</si>
  <si>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</si>
  <si>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</si>
  <si>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</si>
  <si>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</si>
  <si>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</si>
  <si>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</si>
  <si>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</si>
  <si>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</si>
  <si>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</si>
  <si>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</si>
  <si>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</si>
  <si>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</si>
  <si>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</si>
  <si>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</si>
  <si>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</si>
  <si>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</si>
  <si>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</si>
  <si>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</si>
  <si>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</si>
  <si>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</si>
  <si>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</si>
  <si>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</si>
  <si>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</si>
  <si>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</si>
  <si>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</si>
  <si>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</si>
  <si>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</si>
  <si>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</si>
  <si>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</si>
  <si>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</si>
  <si>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</si>
  <si>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</si>
  <si>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</si>
  <si>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</si>
  <si>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</si>
  <si>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</si>
  <si>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</si>
  <si>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</si>
  <si>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</si>
  <si>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</si>
  <si>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</si>
  <si>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</si>
  <si>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</si>
  <si>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</si>
  <si>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</si>
  <si>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</si>
  <si>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</si>
  <si>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</si>
  <si>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</si>
  <si>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</si>
  <si>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</si>
  <si>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</si>
  <si>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</si>
  <si>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</si>
  <si>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</si>
  <si>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</si>
  <si>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</si>
  <si>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</si>
  <si>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</si>
  <si>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</si>
  <si>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</si>
  <si>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</si>
  <si>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</si>
  <si>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</si>
  <si>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</si>
  <si>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</si>
  <si>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</si>
  <si>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</si>
  <si>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</si>
  <si>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</si>
  <si>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</si>
  <si>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</si>
  <si>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</si>
  <si>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</si>
  <si>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</si>
  <si>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</si>
  <si>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</si>
  <si>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</si>
  <si>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</si>
  <si>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</si>
  <si>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</si>
  <si>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</si>
  <si>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</si>
  <si>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</si>
  <si>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</si>
  <si>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</si>
  <si>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</si>
  <si>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</si>
  <si>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</si>
  <si>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</si>
  <si>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</si>
  <si>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</si>
  <si>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</si>
  <si>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</si>
  <si>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</si>
  <si>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</si>
  <si>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</si>
  <si>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</si>
  <si>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</si>
  <si>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</si>
  <si>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</si>
  <si>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</si>
  <si>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</si>
  <si>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</si>
  <si>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</si>
  <si>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</si>
  <si>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</si>
  <si>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</si>
  <si>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</si>
  <si>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</si>
  <si>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</si>
  <si>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</si>
  <si>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</si>
  <si>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</si>
  <si>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</si>
  <si>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</si>
  <si>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</si>
  <si>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</si>
  <si>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</si>
  <si>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</si>
  <si>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</si>
  <si>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</si>
  <si>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</si>
  <si>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</si>
  <si>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</si>
  <si>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</si>
  <si>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</si>
  <si>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</si>
  <si>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</si>
  <si>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</si>
  <si>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</si>
  <si>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</si>
  <si>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</si>
  <si>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</si>
  <si>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</si>
  <si>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</si>
  <si>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</si>
  <si>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</si>
  <si>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</si>
  <si>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</si>
  <si>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</si>
  <si>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</si>
  <si>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</si>
  <si>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</si>
  <si>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</si>
  <si>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</si>
  <si>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</si>
  <si>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</si>
  <si>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</si>
  <si>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</si>
  <si>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</si>
  <si>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</si>
  <si>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</si>
  <si>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</si>
  <si>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</si>
  <si>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</si>
  <si>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</si>
  <si>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</si>
  <si>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</si>
  <si>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</si>
  <si>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</si>
  <si>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</si>
  <si>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</si>
  <si>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</si>
  <si>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</si>
  <si>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</si>
  <si>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</si>
  <si>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</si>
  <si>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</si>
  <si>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</si>
  <si>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</si>
  <si>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</si>
  <si>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</si>
  <si>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</si>
  <si>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</si>
  <si>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</si>
  <si>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</si>
  <si>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</si>
  <si>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</si>
  <si>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</si>
  <si>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</si>
  <si>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</si>
  <si>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</si>
  <si>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</si>
  <si>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</si>
  <si>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</si>
  <si>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</si>
  <si>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</si>
  <si>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</si>
  <si>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</si>
  <si>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</si>
  <si>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</si>
  <si>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</si>
  <si>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</si>
  <si>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</si>
  <si>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</si>
  <si>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</si>
  <si>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</si>
  <si>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</si>
  <si>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</si>
  <si>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</si>
  <si>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</si>
  <si>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</si>
  <si>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</si>
  <si>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</si>
  <si>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</si>
  <si>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</si>
  <si>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</si>
  <si>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</si>
  <si>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</si>
  <si>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</si>
  <si>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</si>
  <si>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</si>
  <si>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</si>
  <si>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</si>
  <si>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</si>
  <si>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</si>
  <si>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</si>
  <si>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</si>
  <si>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</si>
  <si>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</si>
  <si>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</si>
  <si>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</si>
  <si>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</si>
  <si>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</si>
  <si>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</si>
  <si>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</si>
  <si>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</si>
  <si>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</si>
  <si>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</si>
  <si>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</si>
  <si>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</si>
  <si>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</si>
  <si>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</si>
  <si>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</si>
  <si>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</si>
  <si>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</si>
  <si>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</si>
  <si>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</si>
  <si>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</si>
  <si>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</si>
  <si>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</si>
  <si>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</si>
  <si>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</si>
  <si>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</si>
  <si>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</si>
  <si>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</si>
  <si>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</si>
  <si>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</si>
  <si>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</si>
  <si>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</si>
  <si>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</si>
  <si>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</si>
  <si>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</si>
  <si>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</si>
  <si>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</si>
  <si>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</si>
  <si>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</si>
  <si>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</si>
  <si>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</si>
  <si>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</si>
  <si>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</si>
  <si>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</si>
  <si>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</si>
  <si>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</si>
  <si>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</si>
  <si>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</si>
  <si>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</si>
  <si>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</si>
  <si>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</si>
  <si>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</si>
  <si>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</si>
  <si>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</si>
  <si>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</si>
  <si>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</si>
  <si>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</si>
  <si>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</si>
  <si>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</si>
  <si>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</si>
  <si>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</si>
  <si>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</si>
  <si>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</si>
  <si>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</si>
  <si>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</si>
  <si>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</si>
  <si>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</si>
  <si>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</si>
  <si>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</si>
  <si>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</si>
  <si>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</si>
  <si>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</si>
  <si>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</si>
  <si>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</si>
  <si>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</si>
  <si>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</si>
  <si>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</si>
  <si>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</si>
  <si>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</si>
  <si>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</si>
  <si>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</si>
  <si>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</si>
  <si>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</si>
  <si>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</si>
  <si>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</si>
  <si>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</si>
  <si>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</si>
  <si>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</si>
  <si>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</si>
  <si>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</si>
  <si>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</si>
  <si>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</si>
  <si>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</si>
  <si>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</si>
  <si>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</si>
  <si>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</si>
  <si>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</si>
  <si>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</si>
  <si>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</si>
  <si>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</si>
  <si>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</si>
  <si>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</si>
  <si>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</si>
  <si>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</si>
  <si>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</si>
  <si>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</si>
  <si>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</si>
  <si>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</si>
  <si>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</si>
  <si>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</si>
  <si>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</si>
  <si>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</si>
  <si>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</si>
  <si>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</si>
  <si>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</si>
  <si>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</si>
  <si>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</si>
  <si>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</si>
  <si>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</si>
  <si>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</si>
  <si>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</si>
  <si>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</si>
  <si>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</si>
  <si>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</si>
  <si>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</si>
  <si>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</si>
  <si>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</si>
  <si>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</si>
  <si>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</si>
  <si>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</si>
  <si>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</si>
  <si>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</si>
  <si>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</si>
  <si>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</si>
  <si>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</si>
  <si>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</si>
  <si>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</si>
  <si>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</si>
  <si>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</si>
  <si>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</si>
  <si>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</si>
  <si>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</si>
  <si>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</si>
  <si>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</si>
  <si>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</si>
  <si>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</si>
  <si>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</si>
  <si>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</si>
  <si>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</si>
  <si>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</si>
  <si>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</si>
  <si>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</si>
  <si>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</si>
  <si>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</si>
  <si>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</si>
  <si>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</si>
  <si>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</si>
  <si>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</si>
  <si>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</si>
  <si>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</si>
  <si>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</si>
  <si>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</si>
  <si>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</si>
  <si>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</si>
  <si>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</si>
  <si>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</si>
  <si>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</si>
  <si>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</si>
  <si>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</si>
  <si>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</si>
  <si>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</si>
  <si>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</si>
  <si>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</si>
  <si>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</si>
  <si>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</si>
  <si>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</si>
  <si>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</si>
  <si>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</si>
  <si>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</si>
  <si>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</si>
  <si>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</si>
  <si>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</si>
  <si>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</si>
  <si>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</si>
  <si>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</si>
  <si>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</si>
  <si>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</si>
  <si>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</si>
  <si>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</si>
  <si>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</si>
  <si>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</si>
  <si>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</si>
  <si>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</si>
  <si>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</si>
  <si>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</si>
  <si>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</si>
  <si>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</si>
  <si>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</si>
  <si>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</si>
  <si>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</si>
  <si>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</si>
  <si>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</si>
  <si>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</si>
  <si>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</si>
  <si>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</si>
  <si>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</si>
  <si>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</si>
  <si>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</si>
  <si>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</si>
  <si>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</si>
  <si>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</si>
  <si>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</si>
  <si>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</si>
  <si>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</si>
  <si>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</si>
  <si>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</si>
  <si>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</si>
  <si>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</si>
  <si>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</si>
  <si>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</si>
  <si>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</si>
  <si>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</si>
  <si>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</si>
  <si>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</si>
  <si>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</si>
  <si>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</si>
  <si>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</si>
  <si>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</si>
  <si>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</si>
  <si>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</si>
  <si>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</si>
  <si>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</si>
  <si>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</si>
  <si>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</si>
  <si>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</si>
  <si>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</si>
  <si>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</si>
  <si>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</si>
  <si>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</si>
  <si>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</si>
  <si>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</si>
  <si>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</si>
  <si>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</si>
  <si>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</si>
  <si>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</si>
  <si>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</si>
  <si>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</si>
  <si>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</si>
  <si>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</si>
  <si>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</si>
  <si>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</si>
  <si>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</si>
  <si>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</si>
  <si>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</si>
  <si>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</si>
  <si>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</si>
  <si>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</si>
  <si>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</si>
  <si>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</si>
  <si>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</si>
  <si>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</si>
  <si>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</si>
  <si>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</si>
  <si>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</si>
  <si>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</si>
  <si>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</si>
  <si>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</si>
  <si>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</si>
  <si>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</si>
  <si>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</si>
  <si>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</si>
  <si>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</si>
  <si>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</si>
  <si>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</si>
  <si>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</si>
  <si>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</si>
  <si>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</si>
  <si>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</si>
  <si>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</si>
  <si>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</si>
  <si>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</si>
  <si>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</si>
  <si>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</si>
  <si>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</si>
  <si>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</si>
  <si>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</si>
  <si>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</si>
  <si>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</si>
  <si>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</si>
  <si>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</si>
  <si>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</si>
  <si>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</si>
  <si>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</si>
  <si>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</si>
  <si>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</si>
  <si>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</si>
  <si>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</si>
  <si>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</si>
  <si>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</si>
  <si>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</si>
  <si>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</si>
  <si>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</si>
  <si>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</si>
  <si>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</si>
  <si>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</si>
  <si>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</si>
  <si>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</si>
  <si>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</si>
  <si>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</si>
  <si>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</si>
  <si>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</si>
  <si>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</si>
  <si>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</si>
  <si>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</si>
  <si>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</si>
  <si>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</si>
  <si>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</si>
  <si>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</si>
  <si>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</si>
  <si>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</si>
  <si>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</si>
  <si>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</si>
  <si>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</si>
  <si>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</si>
  <si>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</si>
  <si>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</si>
  <si>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</si>
  <si>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</si>
  <si>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</si>
  <si>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</si>
  <si>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</si>
  <si>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</si>
  <si>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</si>
  <si>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</si>
  <si>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</si>
  <si>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</si>
  <si>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</si>
  <si>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</si>
  <si>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</si>
  <si>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</si>
  <si>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</si>
  <si>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</si>
  <si>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</si>
  <si>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</si>
  <si>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</si>
  <si>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</si>
  <si>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</si>
  <si>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</si>
  <si>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</si>
  <si>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</si>
  <si>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</si>
  <si>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</si>
  <si>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</si>
  <si>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</si>
  <si>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</si>
  <si>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</si>
  <si>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</si>
  <si>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</si>
  <si>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</si>
  <si>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</si>
  <si>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</si>
  <si>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</si>
  <si>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</si>
  <si>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</si>
  <si>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</si>
  <si>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</si>
  <si>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</si>
  <si>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</si>
  <si>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</si>
  <si>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</si>
  <si>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</si>
  <si>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</si>
  <si>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</si>
  <si>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</si>
  <si>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</si>
  <si>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</si>
  <si>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</si>
  <si>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</si>
  <si>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</si>
  <si>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</si>
  <si>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</si>
  <si>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</si>
  <si>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</si>
  <si>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</si>
  <si>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</si>
  <si>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</si>
  <si>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</si>
  <si>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</si>
  <si>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</si>
  <si>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</si>
  <si>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</si>
  <si>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</si>
  <si>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</si>
  <si>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</si>
  <si>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</si>
  <si>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</si>
  <si>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</si>
  <si>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</si>
  <si>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</si>
  <si>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</si>
  <si>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</si>
  <si>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</si>
  <si>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</si>
  <si>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</si>
  <si>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</si>
  <si>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</si>
  <si>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</si>
  <si>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</si>
  <si>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</si>
  <si>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</si>
  <si>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</si>
  <si>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</si>
  <si>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</si>
  <si>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</si>
  <si>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</si>
  <si>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</si>
  <si>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</si>
  <si>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</si>
  <si>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</si>
  <si>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</si>
  <si>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</si>
  <si>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</si>
  <si>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</si>
  <si>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</si>
  <si>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</si>
  <si>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</si>
  <si>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</si>
  <si>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</si>
  <si>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</si>
  <si>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</si>
  <si>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</si>
  <si>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</si>
  <si>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</si>
  <si>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</si>
  <si>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</si>
  <si>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</si>
  <si>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</si>
  <si>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</si>
  <si>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</si>
  <si>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</si>
  <si>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</si>
  <si>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</si>
  <si>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</si>
  <si>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</si>
  <si>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</si>
  <si>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</si>
  <si>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</si>
  <si>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</si>
  <si>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</si>
  <si>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</si>
  <si>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</si>
  <si>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</si>
  <si>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</si>
  <si>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</si>
  <si>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</si>
  <si>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</si>
  <si>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</si>
  <si>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</si>
  <si>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</si>
  <si>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</si>
  <si>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</si>
  <si>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</si>
  <si>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</si>
  <si>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</si>
  <si>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</si>
  <si>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</si>
  <si>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</si>
  <si>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</si>
  <si>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</si>
  <si>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</si>
  <si>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</si>
  <si>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</si>
  <si>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</si>
  <si>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</si>
  <si>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</si>
  <si>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</si>
  <si>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</si>
  <si>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</si>
  <si>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</si>
  <si>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</si>
  <si>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</si>
  <si>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</si>
  <si>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</si>
  <si>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</si>
  <si>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</si>
  <si>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</si>
  <si>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</si>
  <si>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</si>
  <si>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</si>
  <si>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</si>
  <si>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</si>
  <si>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</si>
  <si>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</si>
  <si>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</si>
  <si>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</si>
  <si>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</si>
  <si>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</si>
  <si>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</si>
  <si>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</si>
  <si>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</si>
  <si>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</si>
  <si>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</si>
  <si>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</si>
  <si>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</si>
  <si>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</si>
  <si>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</si>
  <si>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</si>
  <si>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</si>
  <si>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</si>
  <si>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</si>
  <si>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</si>
  <si>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</si>
  <si>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</si>
  <si>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</si>
  <si>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</si>
  <si>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</si>
  <si>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</si>
  <si>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</si>
  <si>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</si>
  <si>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</si>
  <si>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</si>
  <si>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</si>
  <si>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</si>
  <si>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</si>
  <si>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</si>
  <si>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</si>
  <si>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</si>
  <si>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</si>
  <si>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</si>
  <si>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</si>
  <si>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</si>
  <si>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</si>
  <si>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</si>
  <si>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</si>
  <si>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</si>
  <si>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</si>
  <si>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</si>
  <si>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</si>
  <si>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</si>
  <si>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</si>
  <si>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</si>
  <si>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</si>
  <si>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</si>
  <si>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</si>
  <si>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</si>
  <si>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</si>
  <si>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</si>
  <si>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</si>
  <si>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</si>
  <si>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</si>
  <si>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</si>
  <si>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</si>
  <si>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</si>
  <si>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</si>
  <si>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</si>
  <si>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</si>
  <si>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</si>
  <si>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</si>
  <si>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</si>
  <si>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</si>
  <si>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</si>
  <si>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</si>
  <si>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</si>
  <si>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</si>
  <si>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</si>
  <si>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</si>
  <si>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</si>
  <si>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</si>
  <si>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</si>
  <si>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</si>
  <si>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</si>
  <si>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</si>
  <si>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</si>
  <si>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</si>
  <si>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</si>
  <si>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</si>
  <si>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</si>
  <si>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</si>
  <si>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</si>
  <si>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</si>
  <si>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</si>
  <si>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</si>
  <si>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</si>
  <si>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</si>
  <si>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</si>
  <si>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</si>
  <si>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</si>
  <si>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</si>
  <si>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</si>
  <si>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</si>
  <si>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</si>
  <si>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</si>
  <si>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</si>
  <si>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</si>
  <si>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</si>
  <si>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</si>
  <si>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</si>
  <si>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</si>
  <si>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</si>
  <si>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</si>
  <si>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</si>
  <si>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</si>
  <si>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</si>
  <si>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</si>
  <si>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</si>
  <si>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</si>
  <si>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</si>
  <si>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</si>
  <si>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</si>
  <si>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</si>
  <si>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</si>
  <si>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</si>
  <si>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</si>
  <si>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</si>
  <si>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</si>
  <si>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</si>
  <si>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</si>
  <si>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</si>
  <si>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</si>
  <si>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</si>
  <si>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</si>
  <si>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</si>
  <si>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</si>
  <si>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</si>
  <si>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</si>
  <si>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</si>
  <si>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</si>
  <si>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</si>
  <si>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</si>
  <si>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</si>
  <si>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</si>
  <si>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</si>
  <si>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</si>
  <si>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</si>
  <si>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</si>
  <si>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</si>
  <si>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</si>
  <si>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</si>
  <si>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</si>
  <si>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</si>
  <si>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</si>
  <si>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</si>
  <si>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</si>
  <si>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</si>
  <si>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</si>
  <si>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</si>
  <si>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</si>
  <si>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</si>
  <si>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</si>
  <si>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</si>
  <si>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</si>
  <si>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</si>
  <si>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</si>
  <si>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</si>
  <si>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</si>
  <si>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</si>
  <si>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</si>
  <si>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</si>
  <si>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</si>
  <si>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</si>
  <si>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</si>
  <si>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</si>
  <si>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</si>
  <si>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</si>
  <si>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</si>
  <si>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</si>
  <si>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</si>
  <si>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</si>
  <si>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</si>
  <si>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</si>
  <si>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</si>
  <si>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</si>
  <si>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</si>
  <si>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</si>
  <si>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</si>
  <si>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</si>
  <si>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</si>
  <si>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</si>
  <si>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</si>
  <si>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</si>
  <si>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</si>
  <si>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</si>
  <si>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</si>
  <si>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</si>
  <si>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</si>
  <si>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</si>
  <si>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</si>
  <si>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</si>
  <si>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</si>
  <si>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</si>
  <si>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</si>
  <si>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</si>
  <si>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</si>
  <si>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</si>
  <si>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</si>
  <si>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</si>
  <si>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</si>
  <si>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</si>
  <si>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</si>
  <si>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</si>
  <si>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</si>
  <si>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</si>
  <si>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</si>
  <si>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</si>
  <si>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</si>
  <si>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</si>
  <si>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</si>
  <si>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</si>
  <si>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</si>
  <si>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</si>
  <si>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</si>
  <si>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</si>
  <si>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</si>
  <si>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</si>
  <si>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</si>
  <si>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</si>
  <si>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</si>
  <si>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</si>
  <si>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</si>
  <si>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</si>
  <si>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</si>
  <si>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</si>
  <si>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</si>
  <si>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</si>
  <si>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</si>
  <si>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</si>
  <si>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</si>
  <si>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</si>
  <si>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</si>
  <si>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</si>
  <si>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</si>
  <si>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</si>
  <si>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</si>
  <si>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</si>
  <si>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</si>
  <si>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</si>
  <si>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</si>
  <si>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</si>
  <si>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</si>
  <si>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</si>
  <si>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</si>
  <si>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</si>
  <si>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</si>
  <si>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</si>
  <si>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</si>
  <si>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</si>
  <si>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</si>
  <si>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</si>
  <si>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</si>
  <si>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</si>
  <si>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</si>
  <si>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</si>
  <si>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</si>
  <si>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</si>
  <si>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</si>
  <si>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</si>
  <si>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</si>
  <si>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</si>
  <si>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</si>
  <si>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</si>
  <si>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</si>
  <si>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</si>
  <si>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</si>
  <si>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</si>
  <si>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</si>
  <si>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</si>
  <si>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</si>
  <si>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</si>
  <si>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</si>
  <si>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</si>
  <si>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</si>
  <si>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</si>
  <si>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</si>
  <si>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</si>
  <si>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</si>
  <si>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</si>
  <si>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</si>
  <si>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</si>
  <si>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</si>
  <si>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</si>
  <si>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</si>
  <si>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</si>
  <si>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</si>
  <si>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</si>
  <si>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</si>
  <si>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</si>
  <si>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</si>
  <si>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</si>
  <si>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</si>
  <si>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</si>
  <si>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</si>
  <si>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</si>
  <si>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</si>
  <si>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</si>
  <si>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</si>
  <si>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</si>
  <si>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</si>
  <si>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</si>
  <si>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</si>
  <si>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</si>
  <si>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</si>
  <si>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</si>
  <si>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</si>
  <si>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</si>
  <si>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</si>
  <si>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</si>
  <si>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</si>
  <si>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</si>
  <si>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</si>
  <si>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</si>
  <si>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</si>
  <si>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</si>
  <si>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</si>
  <si>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</si>
  <si>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</si>
  <si>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</si>
  <si>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</si>
  <si>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</si>
  <si>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</si>
  <si>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</si>
  <si>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</si>
  <si>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</si>
  <si>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</si>
  <si>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</si>
  <si>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</si>
  <si>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</si>
  <si>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</si>
  <si>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</si>
  <si>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</si>
  <si>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</si>
  <si>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</si>
  <si>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</si>
  <si>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</si>
  <si>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</si>
  <si>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</si>
  <si>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</si>
  <si>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</si>
  <si>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</si>
  <si>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</si>
  <si>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</si>
  <si>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</si>
  <si>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</si>
  <si>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</si>
  <si>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</si>
  <si>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</si>
  <si>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</si>
  <si>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</si>
  <si>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</si>
  <si>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</si>
  <si>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</si>
  <si>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</si>
  <si>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</si>
  <si>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</si>
  <si>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</si>
  <si>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</si>
  <si>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</si>
  <si>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</si>
  <si>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</si>
  <si>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</si>
  <si>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</si>
  <si>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</si>
  <si>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</si>
  <si>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</si>
  <si>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</si>
  <si>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</si>
  <si>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</si>
  <si>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</si>
  <si>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</si>
  <si>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</si>
  <si>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</si>
  <si>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</si>
  <si>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</si>
  <si>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</si>
  <si>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</si>
  <si>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</si>
  <si>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</si>
  <si>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</si>
  <si>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</si>
  <si>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</si>
  <si>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</si>
  <si>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</si>
  <si>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</si>
  <si>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</si>
  <si>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</si>
  <si>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</si>
  <si>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</si>
  <si>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</si>
  <si>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</si>
  <si>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</si>
  <si>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</si>
  <si>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</si>
  <si>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</si>
  <si>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</si>
  <si>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</si>
  <si>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</si>
  <si>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</si>
  <si>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</si>
  <si>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</si>
  <si>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</si>
  <si>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</si>
  <si>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</si>
  <si>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</si>
  <si>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</si>
  <si>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</si>
  <si>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</si>
  <si>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</si>
  <si>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</si>
  <si>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</si>
  <si>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</si>
  <si>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</si>
  <si>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</si>
  <si>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</si>
  <si>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</si>
  <si>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</si>
  <si>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</si>
  <si>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</si>
  <si>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</si>
  <si>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</si>
  <si>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</si>
  <si>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</si>
  <si>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</si>
  <si>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</si>
  <si>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</si>
  <si>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</si>
  <si>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</si>
  <si>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</si>
  <si>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</si>
  <si>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</si>
  <si>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</si>
  <si>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</si>
  <si>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</si>
  <si>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</si>
  <si>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</si>
  <si>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</si>
  <si>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</si>
  <si>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</si>
  <si>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</si>
  <si>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</si>
  <si>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</si>
  <si>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</si>
  <si>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</si>
  <si>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</si>
  <si>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</si>
  <si>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</si>
  <si>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</si>
  <si>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</si>
  <si>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</si>
  <si>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</si>
  <si>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</si>
  <si>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</si>
  <si>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</si>
  <si>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</si>
  <si>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</si>
  <si>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</si>
  <si>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</si>
  <si>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</si>
  <si>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</si>
  <si>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</si>
  <si>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</si>
  <si>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</si>
  <si>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</si>
  <si>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</si>
  <si>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</si>
  <si>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</si>
  <si>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</si>
  <si>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</si>
  <si>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</si>
  <si>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</si>
  <si>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</si>
  <si>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</si>
  <si>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</si>
  <si>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</si>
  <si>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</si>
  <si>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</si>
  <si>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</si>
  <si>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</si>
  <si>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</si>
  <si>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</si>
  <si>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</si>
  <si>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</si>
  <si>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</si>
  <si>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</si>
  <si>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</si>
  <si>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</si>
  <si>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</si>
  <si>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</si>
  <si>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</si>
  <si>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</si>
  <si>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</si>
  <si>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</si>
  <si>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</si>
  <si>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</si>
  <si>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</si>
  <si>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</si>
  <si>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</si>
  <si>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</si>
  <si>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</si>
  <si>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</si>
  <si>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</si>
  <si>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</si>
  <si>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</si>
  <si>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</si>
  <si>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</si>
  <si>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</si>
  <si>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</si>
  <si>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</si>
  <si>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</si>
  <si>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</si>
  <si>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</si>
  <si>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</si>
  <si>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</si>
  <si>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</si>
  <si>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</si>
  <si>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</si>
  <si>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</si>
  <si>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</si>
  <si>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</si>
  <si>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</si>
  <si>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</si>
  <si>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</si>
  <si>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</si>
  <si>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</si>
  <si>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</si>
  <si>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</si>
  <si>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</si>
  <si>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</si>
  <si>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</si>
  <si>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</si>
  <si>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</si>
  <si>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</si>
  <si>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</si>
  <si>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</si>
  <si>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</si>
  <si>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</si>
  <si>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</si>
  <si>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</si>
  <si>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</si>
  <si>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</si>
  <si>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</si>
  <si>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</si>
  <si>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</si>
  <si>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</si>
  <si>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</si>
  <si>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</si>
  <si>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</si>
  <si>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</si>
  <si>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</si>
  <si>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</si>
  <si>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</si>
  <si>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</si>
  <si>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</si>
  <si>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</si>
  <si>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</si>
  <si>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</si>
  <si>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</si>
  <si>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</si>
  <si>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</si>
  <si>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</si>
  <si>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</si>
  <si>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</si>
  <si>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</si>
  <si>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</si>
  <si>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</si>
  <si>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</si>
  <si>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</si>
  <si>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</si>
  <si>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</si>
  <si>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</si>
  <si>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</si>
  <si>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</si>
  <si>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</si>
  <si>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</si>
  <si>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</si>
  <si>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</si>
  <si>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</si>
  <si>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</si>
  <si>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</si>
  <si>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</si>
  <si>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</si>
  <si>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</si>
  <si>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</si>
  <si>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</si>
  <si>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</si>
  <si>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</si>
  <si>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</si>
  <si>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</si>
  <si>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</si>
  <si>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</si>
  <si>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</si>
  <si>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</si>
  <si>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</si>
  <si>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</si>
  <si>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</si>
  <si>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</si>
  <si>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</si>
  <si>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</si>
  <si>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</si>
  <si>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</si>
  <si>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</si>
  <si>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</si>
  <si>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</si>
  <si>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</si>
  <si>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</si>
  <si>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</si>
  <si>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</si>
  <si>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</si>
  <si>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</si>
  <si>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</si>
  <si>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</si>
  <si>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</si>
  <si>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</si>
  <si>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</si>
  <si>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</si>
  <si>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</si>
  <si>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</si>
  <si>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</si>
  <si>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</si>
  <si>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</si>
  <si>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</si>
  <si>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</si>
  <si>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</si>
  <si>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</si>
  <si>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</si>
  <si>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</si>
  <si>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</si>
  <si>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</si>
  <si>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</si>
  <si>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</si>
  <si>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</si>
  <si>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</si>
  <si>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</si>
  <si>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</si>
  <si>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</si>
  <si>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</si>
  <si>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</si>
  <si>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</si>
  <si>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</si>
  <si>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</si>
  <si>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</si>
  <si>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</si>
  <si>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</si>
  <si>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</si>
  <si>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</si>
  <si>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</si>
  <si>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</si>
  <si>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</si>
  <si>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</si>
  <si>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</si>
  <si>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</si>
  <si>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</si>
  <si>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</si>
  <si>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</si>
  <si>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</si>
  <si>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</si>
  <si>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</si>
  <si>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</si>
  <si>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</si>
  <si>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</si>
  <si>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</si>
  <si>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</si>
  <si>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</si>
  <si>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</si>
  <si>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</si>
  <si>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</si>
  <si>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</si>
  <si>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</si>
  <si>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</si>
  <si>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</si>
  <si>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</si>
  <si>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</si>
  <si>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</si>
  <si>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</si>
  <si>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</si>
  <si>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</si>
  <si>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</si>
  <si>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</si>
  <si>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</si>
  <si>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</si>
  <si>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</si>
  <si>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</si>
  <si>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</si>
  <si>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</si>
  <si>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</si>
  <si>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</si>
  <si>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</si>
  <si>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</si>
  <si>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</si>
  <si>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</si>
  <si>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</si>
  <si>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</si>
  <si>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</si>
  <si>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</si>
  <si>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</si>
  <si>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</si>
  <si>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</si>
  <si>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</si>
  <si>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</si>
  <si>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</si>
  <si>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</si>
  <si>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</si>
  <si>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</si>
  <si>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</si>
  <si>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</si>
  <si>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</si>
  <si>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</si>
  <si>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</si>
  <si>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</si>
  <si>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</si>
  <si>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</si>
  <si>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</si>
  <si>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</si>
  <si>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</si>
  <si>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</si>
  <si>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</si>
  <si>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</si>
  <si>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</si>
  <si>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</si>
  <si>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</si>
  <si>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</si>
  <si>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</si>
  <si>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</si>
  <si>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</si>
  <si>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</si>
  <si>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</si>
  <si>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</si>
  <si>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</si>
  <si>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</si>
  <si>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</si>
  <si>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</si>
  <si>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</si>
  <si>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</si>
  <si>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</si>
  <si>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</si>
  <si>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</si>
  <si>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</si>
  <si>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</si>
  <si>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</si>
  <si>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</si>
  <si>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</si>
  <si>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</si>
  <si>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</si>
  <si>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</si>
  <si>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</si>
  <si>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</si>
  <si>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</si>
  <si>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</si>
  <si>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</si>
  <si>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</si>
  <si>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</si>
  <si>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</si>
  <si>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</si>
  <si>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</si>
  <si>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</si>
  <si>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</si>
  <si>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</si>
  <si>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</si>
  <si>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</si>
  <si>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</si>
  <si>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</si>
  <si>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</si>
  <si>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</si>
  <si>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</si>
  <si>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</si>
  <si>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</si>
  <si>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</si>
  <si>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</si>
  <si>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</si>
  <si>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</si>
  <si>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</si>
  <si>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</si>
  <si>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</si>
  <si>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</si>
  <si>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</si>
  <si>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</si>
  <si>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</si>
  <si>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</si>
  <si>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</si>
  <si>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</si>
  <si>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</si>
  <si>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</si>
  <si>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</si>
  <si>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</si>
  <si>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</si>
  <si>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</si>
  <si>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</si>
  <si>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</si>
  <si>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</si>
  <si>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</si>
  <si>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</si>
  <si>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</si>
  <si>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</si>
  <si>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</si>
  <si>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</si>
  <si>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</si>
  <si>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</si>
  <si>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</si>
  <si>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</si>
  <si>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</si>
  <si>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</si>
  <si>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</si>
  <si>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</si>
  <si>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</si>
  <si>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</si>
  <si>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</si>
  <si>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</si>
  <si>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</si>
  <si>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</si>
  <si>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</si>
  <si>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</si>
  <si>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</si>
  <si>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</si>
  <si>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</si>
  <si>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</si>
  <si>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</si>
  <si>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</si>
  <si>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</si>
  <si>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</si>
  <si>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</si>
  <si>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</si>
  <si>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</si>
  <si>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</si>
  <si>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</si>
  <si>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</si>
  <si>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</si>
  <si>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</si>
  <si>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</si>
  <si>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</si>
  <si>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</si>
  <si>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</si>
  <si>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</si>
  <si>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</si>
  <si>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</si>
  <si>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</si>
  <si>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</si>
  <si>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</si>
  <si>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</si>
  <si>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</si>
  <si>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</si>
  <si>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</si>
  <si>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</si>
  <si>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</si>
  <si>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</si>
  <si>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</si>
  <si>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</si>
  <si>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</si>
  <si>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</si>
  <si>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</si>
  <si>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</si>
  <si>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</si>
  <si>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</si>
  <si>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</si>
  <si>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</si>
  <si>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</si>
  <si>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</si>
  <si>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</si>
  <si>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</si>
  <si>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</si>
  <si>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</si>
  <si>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</si>
  <si>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</si>
  <si>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</si>
  <si>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</si>
  <si>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</si>
  <si>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</si>
  <si>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</si>
  <si>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</si>
  <si>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</si>
  <si>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</si>
  <si>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</si>
  <si>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</si>
  <si>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</si>
  <si>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</si>
  <si>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</si>
  <si>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</si>
  <si>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</si>
  <si>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</si>
  <si>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</si>
  <si>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</si>
  <si>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</si>
  <si>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</si>
  <si>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</si>
  <si>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</si>
  <si>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</si>
  <si>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</si>
  <si>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</si>
  <si>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</si>
  <si>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</si>
  <si>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</si>
  <si>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</si>
  <si>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</si>
  <si>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</si>
  <si>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</si>
  <si>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</si>
  <si>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</si>
  <si>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</si>
  <si>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</si>
  <si>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</si>
  <si>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</si>
  <si>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</si>
  <si>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</si>
  <si>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</si>
  <si>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</si>
  <si>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</si>
  <si>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</si>
  <si>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</si>
  <si>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</si>
  <si>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</si>
  <si>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</si>
  <si>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</si>
  <si>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</si>
  <si>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</si>
  <si>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</si>
  <si>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</si>
  <si>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</si>
  <si>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</si>
  <si>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</si>
  <si>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</si>
  <si>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</si>
  <si>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</si>
  <si>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</si>
  <si>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</si>
  <si>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</si>
  <si>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</si>
  <si>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</si>
  <si>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</si>
  <si>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</si>
  <si>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</si>
  <si>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</si>
  <si>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</si>
  <si>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</si>
  <si>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</si>
  <si>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</si>
  <si>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</si>
  <si>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</si>
  <si>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</si>
  <si>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</si>
  <si>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</si>
  <si>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</si>
  <si>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</si>
  <si>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</si>
  <si>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</si>
  <si>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</si>
  <si>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</si>
  <si>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</si>
  <si>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</si>
  <si>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</si>
  <si>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</si>
  <si>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</si>
  <si>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</si>
  <si>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</si>
  <si>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</si>
  <si>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</si>
  <si>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</si>
  <si>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</si>
  <si>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</si>
  <si>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</si>
  <si>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</si>
  <si>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</si>
  <si>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</si>
  <si>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</si>
  <si>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</si>
  <si>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</si>
  <si>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</si>
  <si>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</si>
  <si>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</si>
  <si>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</si>
  <si>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</si>
  <si>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</si>
  <si>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</si>
  <si>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</si>
  <si>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</si>
  <si>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</si>
  <si>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</si>
  <si>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</si>
  <si>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</si>
  <si>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</si>
  <si>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</si>
  <si>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</si>
  <si>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</si>
  <si>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</si>
  <si>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</si>
  <si>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</si>
  <si>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</si>
  <si>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</si>
  <si>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</si>
  <si>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</si>
  <si>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</si>
  <si>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</si>
  <si>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</si>
  <si>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</si>
  <si>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</si>
  <si>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</si>
  <si>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</si>
  <si>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</si>
  <si>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</si>
  <si>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</si>
  <si>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</si>
  <si>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</si>
  <si>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</si>
  <si>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</si>
  <si>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</si>
  <si>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</si>
  <si>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</si>
  <si>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</si>
  <si>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</si>
  <si>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</si>
  <si>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</si>
  <si>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</si>
  <si>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</si>
  <si>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</si>
  <si>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</si>
  <si>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</si>
  <si>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</si>
  <si>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</si>
  <si>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</si>
  <si>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</si>
  <si>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</si>
  <si>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</si>
  <si>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</si>
  <si>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</si>
  <si>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</si>
  <si>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</si>
  <si>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</si>
  <si>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</si>
  <si>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</si>
  <si>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</si>
  <si>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</si>
  <si>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</si>
  <si>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</si>
  <si>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</si>
  <si>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</si>
  <si>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</si>
  <si>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</si>
  <si>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</si>
  <si>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</si>
  <si>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</si>
  <si>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</si>
  <si>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</si>
  <si>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</si>
  <si>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</si>
  <si>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</si>
  <si>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</si>
  <si>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</si>
  <si>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</si>
  <si>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</si>
  <si>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</si>
  <si>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</si>
  <si>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</si>
  <si>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</si>
  <si>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</si>
  <si>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</si>
  <si>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</si>
  <si>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</si>
  <si>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</si>
  <si>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</si>
  <si>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</si>
  <si>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</si>
  <si>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</si>
  <si>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</si>
  <si>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</si>
  <si>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</si>
  <si>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</si>
  <si>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</si>
  <si>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</si>
  <si>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</si>
  <si>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</si>
  <si>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</si>
  <si>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</si>
  <si>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</si>
  <si>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</si>
  <si>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</si>
  <si>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</si>
  <si>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</si>
  <si>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</si>
  <si>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</si>
  <si>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</si>
  <si>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</si>
  <si>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</si>
  <si>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</si>
  <si>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</si>
  <si>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</si>
  <si>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</si>
  <si>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</si>
  <si>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</si>
  <si>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</si>
  <si>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</si>
  <si>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</si>
  <si>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</si>
  <si>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</si>
  <si>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</si>
  <si>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</si>
  <si>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</si>
  <si>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</si>
  <si>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</si>
  <si>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</si>
  <si>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</si>
  <si>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</si>
  <si>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</si>
  <si>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</si>
  <si>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</si>
  <si>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</si>
  <si>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</si>
  <si>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</si>
  <si>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</si>
  <si>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</si>
  <si>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</si>
  <si>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</si>
  <si>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</si>
  <si>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</si>
  <si>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</si>
  <si>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</si>
  <si>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</si>
  <si>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</si>
  <si>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</si>
  <si>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</si>
  <si>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</si>
  <si>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</si>
  <si>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</si>
  <si>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</si>
  <si>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</si>
  <si>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</si>
  <si>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</si>
  <si>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</si>
  <si>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</si>
  <si>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</si>
  <si>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</si>
  <si>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</si>
  <si>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</si>
  <si>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</si>
  <si>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</si>
  <si>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</si>
  <si>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</si>
  <si>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</si>
  <si>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</si>
  <si>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</si>
  <si>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</si>
  <si>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</si>
  <si>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</si>
  <si>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</si>
  <si>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</si>
  <si>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</si>
  <si>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</si>
  <si>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</si>
  <si>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</si>
  <si>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</si>
  <si>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</si>
  <si>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</si>
  <si>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</si>
  <si>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</si>
  <si>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</si>
  <si>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</si>
  <si>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</si>
  <si>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</si>
  <si>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</si>
  <si>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</si>
  <si>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</si>
  <si>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</si>
  <si>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</si>
  <si>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</si>
  <si>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</si>
  <si>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</si>
  <si>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</si>
  <si>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</si>
  <si>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</si>
  <si>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</si>
  <si>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</si>
  <si>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</si>
  <si>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</si>
  <si>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</si>
  <si>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</si>
  <si>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</si>
  <si>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</si>
  <si>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</si>
  <si>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</si>
  <si>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</si>
  <si>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</si>
  <si>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</si>
  <si>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</si>
  <si>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</si>
  <si>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</si>
  <si>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</si>
  <si>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</si>
  <si>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</si>
  <si>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</si>
  <si>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</si>
  <si>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</si>
  <si>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</si>
  <si>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</si>
  <si>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</si>
  <si>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</si>
  <si>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</si>
  <si>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</si>
  <si>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</si>
  <si>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</si>
  <si>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</si>
  <si>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</si>
  <si>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</si>
  <si>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</si>
  <si>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</si>
  <si>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</si>
  <si>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</si>
  <si>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</si>
  <si>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</si>
  <si>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</si>
  <si>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</si>
  <si>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</si>
  <si>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</si>
  <si>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</si>
  <si>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</si>
  <si>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</si>
  <si>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</si>
  <si>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</si>
  <si>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</si>
  <si>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</si>
  <si>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</si>
  <si>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</si>
  <si>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</si>
  <si>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</si>
  <si>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</si>
  <si>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</si>
  <si>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</si>
  <si>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</si>
  <si>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</si>
  <si>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</si>
  <si>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</si>
  <si>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</si>
  <si>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</si>
  <si>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</si>
  <si>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</si>
  <si>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</si>
  <si>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</si>
  <si>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</si>
  <si>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</si>
  <si>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</si>
  <si>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</si>
  <si>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</si>
  <si>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</si>
  <si>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</si>
  <si>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</si>
  <si>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</si>
  <si>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</si>
  <si>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</si>
  <si>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</si>
  <si>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</si>
  <si>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</si>
  <si>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</si>
  <si>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</si>
  <si>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</si>
  <si>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</si>
  <si>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</si>
  <si>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</si>
  <si>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</si>
  <si>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</si>
  <si>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</si>
  <si>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</si>
  <si>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</si>
  <si>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</si>
  <si>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</si>
  <si>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</si>
  <si>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</si>
  <si>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</si>
  <si>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</si>
  <si>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</si>
  <si>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</si>
  <si>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</si>
  <si>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</si>
  <si>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</si>
  <si>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</si>
  <si>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</si>
  <si>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</si>
  <si>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</si>
  <si>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</si>
  <si>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</si>
  <si>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</si>
  <si>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</si>
  <si>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</si>
  <si>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</si>
  <si>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</si>
  <si>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</si>
  <si>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</si>
  <si>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</si>
  <si>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</si>
  <si>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</si>
  <si>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</si>
  <si>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</si>
  <si>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</si>
  <si>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</si>
  <si>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</si>
  <si>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</si>
  <si>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</si>
  <si>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</si>
  <si>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</si>
  <si>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</si>
  <si>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</si>
  <si>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</si>
  <si>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</si>
  <si>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</si>
  <si>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</si>
  <si>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</si>
  <si>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</si>
  <si>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</si>
  <si>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</si>
  <si>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</si>
  <si>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</si>
  <si>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</si>
  <si>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</si>
  <si>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</si>
  <si>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</si>
  <si>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</si>
  <si>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</si>
  <si>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</si>
  <si>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</si>
  <si>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</si>
  <si>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</si>
  <si>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</si>
  <si>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</si>
  <si>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</si>
  <si>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</si>
  <si>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</si>
  <si>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</si>
  <si>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</si>
  <si>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</si>
  <si>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</si>
  <si>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</si>
  <si>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</si>
  <si>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</si>
  <si>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</si>
  <si>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</si>
  <si>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</si>
  <si>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</si>
  <si>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</si>
  <si>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</si>
  <si>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</si>
  <si>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</si>
  <si>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</si>
  <si>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</si>
  <si>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</si>
  <si>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</si>
  <si>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</si>
  <si>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</si>
  <si>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</si>
  <si>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</si>
  <si>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</si>
  <si>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</si>
  <si>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</si>
  <si>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</si>
  <si>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</si>
  <si>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</si>
  <si>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</si>
  <si>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</si>
  <si>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</si>
  <si>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</si>
  <si>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</si>
  <si>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</si>
  <si>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</si>
  <si>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</si>
  <si>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</si>
  <si>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</si>
  <si>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</si>
  <si>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</si>
  <si>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</si>
  <si>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</si>
  <si>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</si>
  <si>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</si>
  <si>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</si>
  <si>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</si>
  <si>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</si>
  <si>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</si>
  <si>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</si>
  <si>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</si>
  <si>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</si>
  <si>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</si>
  <si>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</si>
  <si>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</si>
  <si>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</si>
  <si>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</si>
  <si>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</si>
  <si>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</si>
  <si>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</si>
  <si>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</si>
  <si>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</si>
  <si>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</si>
  <si>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</si>
  <si>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</si>
  <si>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</si>
  <si>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</si>
  <si>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</si>
  <si>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</si>
  <si>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</si>
  <si>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</si>
  <si>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</si>
  <si>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</si>
  <si>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</si>
  <si>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</si>
  <si>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</si>
  <si>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</si>
  <si>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</si>
  <si>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</si>
  <si>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</si>
  <si>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</si>
  <si>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</si>
  <si>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</si>
  <si>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</si>
  <si>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</si>
  <si>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</si>
  <si>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</si>
  <si>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</si>
  <si>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</si>
  <si>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</si>
  <si>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</si>
  <si>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</si>
  <si>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</si>
  <si>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</si>
  <si>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</si>
  <si>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</si>
  <si>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</si>
  <si>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</si>
  <si>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</si>
  <si>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</si>
  <si>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</si>
  <si>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</si>
  <si>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</si>
  <si>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</si>
  <si>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</si>
  <si>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</si>
  <si>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</si>
  <si>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</si>
  <si>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</si>
  <si>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</si>
  <si>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</si>
  <si>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</si>
  <si>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</si>
  <si>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</si>
  <si>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</si>
  <si>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</si>
  <si>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</si>
  <si>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</si>
  <si>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</si>
  <si>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</si>
  <si>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</si>
  <si>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</si>
  <si>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</si>
  <si>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</si>
  <si>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</si>
  <si>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</si>
  <si>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</si>
  <si>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</si>
  <si>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</si>
  <si>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</si>
  <si>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</si>
  <si>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</si>
  <si>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</si>
  <si>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</si>
  <si>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</si>
  <si>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</si>
  <si>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</si>
  <si>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</si>
  <si>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</si>
  <si>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</si>
  <si>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</si>
  <si>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</si>
  <si>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</si>
  <si>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</si>
  <si>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</si>
  <si>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</si>
  <si>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</si>
  <si>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</si>
  <si>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</si>
  <si>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</si>
  <si>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</si>
  <si>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</si>
  <si>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</si>
  <si>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</si>
  <si>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</si>
  <si>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</si>
  <si>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</si>
  <si>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</si>
  <si>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</si>
  <si>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</si>
  <si>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</si>
  <si>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</si>
  <si>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</si>
  <si>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</si>
  <si>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</si>
  <si>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</si>
  <si>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</si>
  <si>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</si>
  <si>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</si>
  <si>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</si>
  <si>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</si>
  <si>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</si>
  <si>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</si>
  <si>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</si>
  <si>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</si>
  <si>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</si>
  <si>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</si>
  <si>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</si>
  <si>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</si>
  <si>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</si>
  <si>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</si>
  <si>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</si>
  <si>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</si>
  <si>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</si>
  <si>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</si>
  <si>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</si>
  <si>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</si>
  <si>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</si>
  <si>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</si>
  <si>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</si>
  <si>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</si>
  <si>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</si>
  <si>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</si>
  <si>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</si>
  <si>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</si>
  <si>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</si>
  <si>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</si>
  <si>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</si>
  <si>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</si>
  <si>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</si>
  <si>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</si>
  <si>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</si>
  <si>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</si>
  <si>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</si>
  <si>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</si>
  <si>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</si>
  <si>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</si>
  <si>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</si>
  <si>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</si>
  <si>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</si>
  <si>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</si>
  <si>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</si>
  <si>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</si>
  <si>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</si>
  <si>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</si>
  <si>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</si>
  <si>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</si>
  <si>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</si>
  <si>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</si>
  <si>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</si>
  <si>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</si>
  <si>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</si>
  <si>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</si>
  <si>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</si>
  <si>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</si>
  <si>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</si>
  <si>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</si>
  <si>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</si>
  <si>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</si>
  <si>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</si>
  <si>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</si>
  <si>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</si>
  <si>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</si>
  <si>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</si>
  <si>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</si>
  <si>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</si>
  <si>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</si>
  <si>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</si>
  <si>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</si>
  <si>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</si>
  <si>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</si>
  <si>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</si>
  <si>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</si>
  <si>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</si>
  <si>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</si>
  <si>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</si>
  <si>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</si>
  <si>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</si>
  <si>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</si>
  <si>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</si>
  <si>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</si>
  <si>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</si>
  <si>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</si>
  <si>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</si>
  <si>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</si>
  <si>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</si>
  <si>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</si>
  <si>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</si>
  <si>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</si>
  <si>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</si>
  <si>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</si>
  <si>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</si>
  <si>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</si>
  <si>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</si>
  <si>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</si>
  <si>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</si>
  <si>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</si>
  <si>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</si>
  <si>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</si>
  <si>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</si>
  <si>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</si>
  <si>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</si>
  <si>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</si>
  <si>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</si>
  <si>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</si>
  <si>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</si>
  <si>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</si>
  <si>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</si>
  <si>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</si>
  <si>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</si>
  <si>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</si>
  <si>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</si>
  <si>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</si>
  <si>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</si>
  <si>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</si>
  <si>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</si>
  <si>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</si>
  <si>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</si>
  <si>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</si>
  <si>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</si>
  <si>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</si>
  <si>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</si>
  <si>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</si>
  <si>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</si>
  <si>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</si>
  <si>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</si>
  <si>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</si>
  <si>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</si>
  <si>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</si>
  <si>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</si>
  <si>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</si>
  <si>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</si>
  <si>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</si>
  <si>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</si>
  <si>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</si>
  <si>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</si>
  <si>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</si>
  <si>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</si>
  <si>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</si>
  <si>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</si>
  <si>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</si>
  <si>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</si>
  <si>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</si>
  <si>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</si>
  <si>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</si>
  <si>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</si>
  <si>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</si>
  <si>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</si>
  <si>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</si>
  <si>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</si>
  <si>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</si>
  <si>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</si>
  <si>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</si>
  <si>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</si>
  <si>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</si>
  <si>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</si>
  <si>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</si>
  <si>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</si>
  <si>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</si>
  <si>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</si>
  <si>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</si>
  <si>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</si>
  <si>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</si>
  <si>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</si>
  <si>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</si>
  <si>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</si>
  <si>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</si>
  <si>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</si>
  <si>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</si>
  <si>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</si>
  <si>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</si>
  <si>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</si>
  <si>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</si>
  <si>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</si>
  <si>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</si>
  <si>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</si>
  <si>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</si>
  <si>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</si>
  <si>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</si>
  <si>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</si>
  <si>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</si>
  <si>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</si>
  <si>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</si>
  <si>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</si>
  <si>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</si>
  <si>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</si>
  <si>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</si>
  <si>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</si>
  <si>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</si>
  <si>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</si>
  <si>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</si>
  <si>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</si>
  <si>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</si>
  <si>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</si>
  <si>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</si>
  <si>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</si>
  <si>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</si>
  <si>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</si>
  <si>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</si>
  <si>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</si>
  <si>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</si>
  <si>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</si>
  <si>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</si>
  <si>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</si>
  <si>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</si>
  <si>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</si>
  <si>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</si>
  <si>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</si>
  <si>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</si>
  <si>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</si>
  <si>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</si>
  <si>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</si>
  <si>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</si>
  <si>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</si>
  <si>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</si>
  <si>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</si>
  <si>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</si>
  <si>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</si>
  <si>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</si>
  <si>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</si>
  <si>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</si>
  <si>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</si>
  <si>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</si>
  <si>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</si>
  <si>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</si>
  <si>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</si>
  <si>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</si>
  <si>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</si>
  <si>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</si>
  <si>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</si>
  <si>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</si>
  <si>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</si>
  <si>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</si>
  <si>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</si>
  <si>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</si>
  <si>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</si>
  <si>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</si>
  <si>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</si>
  <si>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</si>
  <si>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</si>
  <si>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</si>
  <si>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</si>
  <si>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</si>
  <si>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</si>
  <si>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</si>
  <si>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</si>
  <si>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</si>
  <si>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</si>
  <si>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</si>
  <si>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</si>
  <si>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</si>
  <si>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</si>
  <si>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</si>
  <si>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</si>
  <si>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</si>
  <si>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</si>
  <si>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</si>
  <si>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</si>
  <si>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</si>
  <si>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</si>
  <si>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</si>
  <si>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</si>
  <si>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</si>
  <si>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</si>
  <si>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</si>
  <si>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</si>
  <si>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</si>
  <si>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</si>
  <si>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</si>
  <si>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</si>
  <si>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</si>
  <si>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</si>
  <si>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</si>
  <si>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</si>
  <si>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</si>
  <si>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</si>
  <si>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</si>
  <si>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</si>
  <si>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</si>
  <si>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</si>
  <si>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</si>
  <si>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</si>
  <si>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</si>
  <si>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</si>
  <si>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</si>
  <si>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</si>
  <si>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</si>
  <si>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</si>
  <si>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</si>
  <si>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</si>
  <si>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</si>
  <si>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</si>
  <si>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</si>
  <si>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</si>
  <si>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</si>
  <si>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</si>
  <si>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</si>
  <si>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</si>
  <si>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</si>
  <si>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</si>
  <si>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</si>
  <si>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</si>
  <si>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</si>
  <si>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</si>
  <si>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</si>
  <si>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</si>
  <si>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</si>
  <si>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</si>
  <si>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</si>
  <si>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</si>
  <si>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</si>
  <si>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</si>
  <si>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</si>
  <si>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</si>
  <si>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</si>
  <si>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</si>
  <si>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</si>
  <si>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</si>
  <si>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</si>
  <si>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</si>
  <si>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</si>
  <si>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</si>
  <si>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</si>
  <si>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</si>
  <si>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</si>
  <si>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</si>
  <si>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</si>
  <si>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</si>
  <si>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</si>
  <si>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</si>
  <si>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</si>
  <si>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</si>
  <si>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</si>
  <si>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</si>
  <si>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</si>
  <si>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</si>
  <si>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</si>
  <si>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</si>
  <si>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</si>
  <si>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</si>
  <si>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</si>
  <si>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</si>
  <si>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</si>
  <si>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</si>
  <si>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</si>
  <si>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</si>
  <si>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</si>
  <si>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</si>
  <si>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</si>
  <si>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</si>
  <si>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</si>
  <si>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</si>
  <si>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</si>
  <si>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</si>
  <si>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</si>
  <si>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</si>
  <si>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</si>
  <si>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</si>
  <si>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</si>
  <si>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</si>
  <si>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</si>
  <si>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</si>
  <si>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</si>
  <si>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</si>
  <si>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</si>
  <si>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</si>
  <si>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</si>
  <si>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</si>
  <si>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</si>
  <si>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</si>
  <si>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</si>
  <si>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</si>
  <si>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</si>
  <si>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</si>
  <si>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</si>
  <si>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</si>
  <si>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</si>
  <si>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</si>
  <si>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</si>
  <si>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</si>
  <si>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</si>
  <si>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</si>
  <si>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</si>
  <si>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</si>
  <si>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</si>
  <si>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</si>
  <si>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</si>
  <si>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</si>
  <si>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</si>
  <si>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</si>
  <si>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</si>
  <si>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</si>
  <si>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</si>
  <si>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</si>
  <si>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</si>
  <si>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</si>
  <si>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</si>
  <si>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</si>
  <si>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</si>
  <si>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</si>
  <si>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</si>
  <si>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</si>
  <si>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</si>
  <si>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</si>
  <si>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</si>
  <si>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</si>
  <si>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</si>
  <si>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</si>
  <si>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</si>
  <si>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</si>
  <si>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</si>
  <si>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</si>
  <si>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</si>
  <si>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</si>
  <si>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</si>
  <si>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</si>
  <si>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</si>
  <si>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</si>
  <si>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</si>
  <si>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</si>
  <si>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</si>
  <si>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</si>
  <si>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</si>
  <si>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</si>
  <si>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</si>
  <si>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</si>
  <si>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</si>
  <si>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</si>
  <si>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</si>
  <si>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</si>
  <si>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</si>
  <si>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</si>
  <si>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</si>
  <si>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</si>
  <si>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</si>
  <si>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</si>
  <si>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</si>
  <si>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</si>
  <si>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</si>
  <si>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</si>
  <si>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</si>
  <si>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</si>
  <si>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</si>
  <si>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</si>
  <si>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</si>
  <si>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</si>
  <si>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</si>
  <si>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</si>
  <si>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</si>
  <si>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</si>
  <si>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</si>
  <si>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</si>
  <si>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</si>
  <si>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</si>
  <si>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</si>
  <si>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</si>
  <si>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</si>
  <si>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</si>
  <si>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</si>
  <si>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</si>
  <si>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</si>
  <si>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</si>
  <si>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</si>
  <si>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</si>
  <si>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</si>
  <si>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</si>
  <si>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</si>
  <si>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</si>
  <si>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</si>
  <si>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</si>
  <si>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</si>
  <si>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</si>
  <si>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</si>
  <si>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</si>
  <si>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</si>
  <si>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</si>
  <si>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</si>
  <si>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</si>
  <si>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</si>
  <si>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</si>
  <si>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</si>
  <si>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</si>
  <si>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</si>
  <si>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</si>
  <si>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</si>
  <si>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</si>
  <si>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</si>
  <si>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</si>
  <si>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</si>
  <si>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</si>
  <si>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</si>
  <si>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</si>
  <si>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</si>
  <si>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</si>
  <si>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</si>
  <si>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</si>
  <si>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</si>
  <si>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</si>
  <si>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</si>
  <si>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</si>
  <si>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</si>
  <si>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</si>
  <si>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</si>
  <si>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</si>
  <si>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</si>
  <si>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</si>
  <si>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</si>
  <si>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</si>
  <si>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</si>
  <si>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</si>
  <si>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</si>
  <si>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</si>
  <si>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</si>
  <si>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</si>
  <si>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</si>
  <si>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</si>
  <si>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</si>
  <si>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</si>
  <si>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</si>
  <si>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</si>
  <si>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</si>
  <si>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</si>
  <si>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</si>
  <si>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</si>
  <si>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</si>
  <si>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</si>
  <si>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</si>
  <si>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</si>
  <si>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</si>
  <si>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</si>
  <si>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</si>
  <si>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</si>
  <si>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</si>
  <si>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</si>
  <si>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</si>
  <si>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</si>
  <si>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</si>
  <si>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</si>
  <si>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</si>
  <si>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</si>
  <si>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</si>
  <si>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</si>
  <si>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</si>
  <si>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</si>
  <si>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</si>
  <si>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</si>
  <si>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</si>
  <si>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</si>
  <si>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</si>
  <si>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</si>
  <si>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</si>
  <si>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</si>
  <si>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</si>
  <si>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</si>
  <si>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</si>
  <si>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</si>
  <si>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</si>
  <si>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</si>
  <si>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</si>
  <si>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</si>
  <si>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</si>
  <si>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</si>
  <si>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</si>
  <si>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</si>
  <si>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</si>
  <si>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</si>
  <si>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</si>
  <si>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</si>
  <si>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</si>
  <si>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</si>
  <si>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</si>
  <si>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</si>
  <si>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</si>
  <si>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</si>
  <si>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</si>
  <si>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</si>
  <si>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</si>
  <si>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</si>
  <si>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</si>
  <si>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</si>
  <si>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</si>
  <si>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</si>
  <si>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</si>
  <si>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</si>
  <si>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</si>
  <si>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</si>
  <si>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</si>
  <si>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</si>
  <si>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</si>
  <si>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</si>
  <si>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</si>
  <si>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</si>
  <si>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</si>
  <si>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</si>
  <si>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</si>
  <si>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</si>
  <si>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</si>
  <si>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</si>
  <si>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</si>
  <si>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</si>
  <si>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</si>
  <si>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</si>
  <si>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</si>
  <si>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</si>
  <si>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</si>
  <si>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</si>
  <si>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</si>
  <si>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</si>
  <si>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</si>
  <si>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</si>
  <si>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</si>
  <si>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</si>
  <si>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</si>
  <si>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</si>
  <si>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</si>
  <si>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</si>
  <si>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</si>
  <si>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</si>
  <si>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</si>
  <si>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</si>
  <si>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</si>
  <si>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</si>
  <si>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</si>
  <si>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</si>
  <si>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</si>
  <si>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</si>
  <si>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</si>
  <si>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</si>
  <si>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</si>
  <si>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</si>
  <si>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</si>
  <si>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</si>
  <si>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</si>
  <si>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</si>
  <si>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</si>
  <si>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</si>
  <si>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</si>
  <si>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</si>
  <si>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</si>
  <si>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</si>
  <si>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</si>
  <si>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</si>
  <si>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</si>
  <si>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</si>
  <si>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</si>
  <si>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</si>
  <si>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</si>
  <si>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</si>
  <si>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</si>
  <si>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</si>
  <si>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</si>
  <si>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</si>
  <si>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</si>
  <si>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</si>
  <si>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</si>
  <si>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</si>
  <si>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</si>
  <si>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</si>
  <si>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</si>
  <si>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</si>
  <si>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</si>
  <si>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</si>
  <si>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</si>
  <si>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</si>
  <si>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</si>
  <si>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</si>
  <si>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</si>
  <si>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</si>
  <si>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</si>
  <si>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</si>
  <si>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</si>
  <si>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</si>
  <si>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</si>
  <si>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</si>
  <si>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</si>
  <si>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</si>
  <si>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</si>
  <si>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</si>
  <si>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</si>
  <si>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</si>
  <si>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</si>
  <si>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</si>
  <si>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</si>
  <si>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</si>
  <si>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</si>
  <si>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</si>
  <si>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</si>
  <si>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</si>
  <si>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</si>
  <si>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</si>
  <si>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</si>
  <si>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</si>
  <si>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</si>
  <si>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</si>
  <si>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</si>
  <si>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</si>
  <si>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</si>
  <si>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</si>
  <si>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</si>
  <si>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</si>
  <si>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</si>
  <si>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</si>
  <si>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</si>
  <si>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</si>
  <si>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</si>
  <si>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</si>
  <si>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</si>
  <si>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</si>
  <si>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</si>
  <si>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</si>
  <si>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</si>
  <si>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</si>
  <si>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</si>
  <si>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</si>
  <si>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</si>
  <si>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</si>
  <si>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</si>
  <si>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</si>
  <si>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</si>
  <si>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</si>
  <si>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</si>
  <si>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</si>
  <si>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</si>
  <si>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</si>
  <si>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</si>
  <si>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</si>
  <si>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</si>
  <si>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</si>
  <si>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</si>
  <si>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</si>
  <si>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</si>
  <si>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</si>
  <si>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</si>
  <si>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</si>
  <si>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</si>
  <si>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</si>
  <si>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</si>
  <si>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</si>
  <si>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</si>
  <si>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</si>
  <si>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</si>
  <si>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</si>
  <si>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</si>
  <si>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</si>
  <si>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</si>
  <si>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</si>
  <si>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</si>
  <si>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</si>
  <si>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</si>
  <si>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</si>
  <si>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</si>
  <si>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</si>
  <si>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</si>
  <si>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</si>
  <si>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</si>
  <si>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</si>
  <si>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</si>
  <si>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</si>
  <si>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</si>
  <si>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</si>
  <si>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</si>
  <si>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</si>
  <si>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</si>
  <si>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</si>
  <si>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</si>
  <si>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</si>
  <si>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</si>
  <si>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</si>
  <si>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</si>
  <si>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</si>
  <si>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</si>
  <si>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</si>
  <si>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</si>
  <si>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</si>
  <si>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</si>
  <si>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</si>
  <si>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</si>
  <si>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</si>
  <si>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</si>
  <si>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</si>
  <si>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</si>
  <si>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</si>
  <si>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</si>
  <si>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</si>
  <si>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</si>
  <si>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</si>
  <si>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</si>
  <si>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</si>
  <si>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</si>
  <si>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</si>
  <si>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</si>
  <si>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</si>
  <si>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</si>
  <si>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</si>
  <si>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</si>
  <si>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</si>
  <si>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</si>
  <si>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</si>
  <si>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</si>
  <si>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</si>
  <si>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</si>
  <si>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</si>
  <si>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</si>
  <si>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</si>
  <si>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</si>
  <si>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</si>
  <si>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</si>
  <si>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</si>
  <si>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</si>
  <si>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</si>
  <si>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</si>
  <si>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</si>
  <si>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</si>
  <si>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</si>
  <si>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</si>
  <si>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</si>
  <si>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</si>
  <si>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</si>
  <si>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</si>
  <si>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</si>
  <si>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</si>
  <si>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</si>
  <si>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</si>
  <si>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</si>
  <si>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</si>
  <si>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</si>
  <si>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</si>
  <si>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</si>
  <si>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</si>
  <si>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</si>
  <si>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</si>
  <si>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</si>
  <si>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</si>
  <si>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</si>
  <si>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</si>
  <si>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</si>
  <si>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</si>
  <si>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</si>
  <si>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</si>
  <si>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</si>
  <si>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</si>
  <si>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</si>
  <si>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</si>
  <si>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</si>
  <si>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</si>
  <si>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</si>
  <si>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</si>
  <si>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</si>
  <si>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</si>
  <si>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</si>
  <si>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</si>
  <si>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</si>
  <si>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</si>
  <si>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</si>
  <si>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</si>
  <si>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</si>
  <si>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</si>
  <si>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</si>
  <si>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</si>
  <si>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</si>
  <si>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</si>
  <si>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</si>
  <si>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</si>
  <si>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</si>
  <si>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</si>
  <si>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</si>
  <si>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</si>
  <si>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</si>
  <si>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</si>
  <si>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</si>
  <si>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</si>
  <si>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</si>
  <si>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</si>
  <si>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</si>
  <si>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</si>
  <si>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</si>
  <si>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</si>
  <si>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</si>
  <si>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</si>
  <si>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</si>
  <si>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</si>
  <si>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</si>
  <si>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</si>
  <si>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</si>
  <si>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</si>
  <si>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</si>
  <si>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</si>
  <si>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</si>
  <si>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</si>
  <si>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</si>
  <si>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</si>
  <si>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</si>
  <si>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</si>
  <si>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</si>
  <si>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</si>
  <si>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</si>
  <si>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</si>
  <si>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</si>
  <si>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</si>
  <si>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</si>
  <si>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</si>
  <si>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</si>
  <si>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</si>
  <si>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</si>
  <si>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</si>
  <si>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</si>
  <si>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</si>
  <si>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</si>
  <si>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</si>
  <si>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</si>
  <si>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</si>
  <si>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</si>
  <si>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</si>
  <si>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</si>
  <si>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</si>
  <si>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</si>
  <si>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</si>
  <si>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</si>
  <si>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</si>
  <si>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</si>
  <si>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</si>
  <si>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</si>
  <si>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</si>
  <si>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</si>
  <si>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</si>
  <si>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</si>
  <si>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</si>
  <si>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</si>
  <si>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</si>
  <si>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</si>
  <si>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</si>
  <si>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</si>
  <si>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</si>
  <si>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</si>
  <si>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</si>
  <si>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</si>
  <si>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</si>
  <si>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</si>
  <si>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</si>
  <si>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</si>
  <si>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</si>
  <si>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</si>
  <si>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</si>
  <si>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</si>
  <si>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</si>
  <si>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</si>
  <si>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</si>
  <si>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</si>
  <si>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</si>
  <si>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</si>
  <si>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</si>
  <si>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</si>
  <si>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</si>
  <si>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</si>
  <si>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</si>
  <si>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</si>
  <si>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</si>
  <si>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</si>
  <si>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</si>
  <si>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</si>
  <si>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</si>
  <si>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</si>
  <si>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</si>
  <si>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</si>
  <si>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</si>
  <si>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</si>
  <si>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</si>
  <si>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</si>
  <si>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</si>
  <si>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</si>
  <si>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</si>
  <si>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</si>
  <si>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</si>
  <si>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</si>
  <si>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</si>
  <si>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</si>
  <si>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</si>
  <si>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</si>
  <si>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</si>
  <si>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</si>
  <si>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</si>
  <si>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</si>
  <si>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</si>
  <si>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</si>
  <si>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</si>
  <si>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</si>
  <si>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</si>
  <si>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</si>
  <si>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</si>
  <si>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</si>
  <si>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</si>
  <si>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</si>
  <si>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</si>
  <si>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</si>
  <si>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</si>
  <si>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</si>
  <si>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</si>
  <si>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</si>
  <si>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</si>
  <si>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</si>
  <si>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</si>
  <si>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</si>
  <si>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</si>
  <si>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</si>
  <si>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</si>
  <si>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</si>
  <si>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</si>
  <si>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</si>
  <si>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</si>
  <si>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</si>
  <si>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</si>
  <si>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</si>
  <si>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</si>
  <si>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</si>
  <si>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</si>
  <si>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</si>
  <si>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</si>
  <si>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</si>
  <si>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</si>
  <si>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</si>
  <si>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</si>
  <si>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</si>
  <si>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</si>
  <si>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</si>
  <si>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</si>
  <si>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</si>
  <si>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</si>
  <si>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</si>
  <si>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</si>
  <si>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</si>
  <si>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</si>
  <si>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</si>
  <si>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</si>
  <si>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</si>
  <si>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</si>
  <si>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</si>
  <si>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</si>
  <si>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</si>
  <si>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</si>
  <si>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</si>
  <si>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</si>
  <si>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</si>
  <si>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</si>
  <si>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</si>
  <si>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</si>
  <si>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</si>
  <si>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</si>
  <si>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</si>
  <si>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</si>
  <si>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</si>
  <si>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</si>
  <si>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</si>
  <si>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</si>
  <si>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</si>
  <si>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</si>
  <si>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</si>
  <si>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</si>
  <si>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</si>
  <si>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</si>
  <si>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</si>
  <si>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</si>
  <si>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</si>
  <si>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</si>
  <si>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</si>
  <si>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</si>
  <si>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</si>
  <si>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</si>
  <si>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</si>
  <si>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</si>
  <si>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</si>
  <si>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</si>
  <si>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</si>
  <si>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</si>
  <si>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</si>
  <si>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</si>
  <si>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</si>
  <si>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</si>
  <si>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</si>
  <si>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</si>
  <si>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</si>
  <si>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</si>
  <si>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</si>
  <si>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</si>
  <si>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</si>
  <si>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</si>
  <si>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</si>
  <si>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</si>
  <si>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</si>
  <si>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</si>
  <si>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</si>
  <si>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</si>
  <si>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</si>
  <si>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</si>
  <si>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</si>
  <si>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</si>
  <si>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</si>
  <si>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</si>
  <si>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</si>
  <si>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</si>
  <si>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</si>
  <si>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</si>
  <si>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</si>
  <si>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</si>
  <si>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</si>
  <si>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</si>
  <si>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</si>
  <si>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</si>
  <si>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</si>
  <si>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</si>
  <si>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</si>
  <si>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</si>
  <si>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</si>
  <si>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</si>
  <si>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</si>
  <si>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</si>
  <si>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</si>
  <si>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</si>
  <si>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</si>
  <si>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</si>
  <si>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</si>
  <si>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</si>
  <si>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</si>
  <si>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</si>
  <si>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</si>
  <si>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</si>
  <si>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</si>
  <si>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</si>
  <si>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</si>
  <si>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</si>
  <si>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</si>
  <si>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</si>
  <si>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</si>
  <si>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</si>
  <si>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</si>
  <si>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</si>
  <si>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</si>
  <si>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</si>
  <si>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</si>
  <si>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</si>
  <si>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</si>
  <si>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</si>
  <si>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</si>
  <si>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</si>
  <si>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</si>
  <si>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</si>
  <si>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</si>
  <si>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</si>
  <si>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</si>
  <si>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</si>
  <si>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</si>
  <si>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</si>
  <si>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</si>
  <si>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</si>
  <si>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</si>
  <si>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</si>
  <si>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</si>
  <si>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</si>
  <si>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</si>
  <si>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</si>
  <si>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</si>
  <si>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</si>
  <si>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</si>
  <si>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</si>
  <si>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</si>
  <si>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</si>
  <si>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</si>
  <si>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</si>
  <si>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</si>
  <si>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</si>
  <si>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</si>
  <si>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</si>
  <si>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</si>
  <si>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</si>
  <si>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</si>
  <si>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</si>
  <si>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</si>
  <si>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</si>
  <si>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</si>
  <si>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</si>
  <si>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</si>
  <si>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</si>
  <si>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</si>
  <si>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</si>
  <si>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</si>
  <si>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</si>
  <si>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</si>
  <si>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</si>
  <si>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</si>
  <si>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</si>
  <si>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</si>
  <si>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</si>
  <si>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</si>
  <si>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</si>
  <si>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</si>
  <si>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</si>
  <si>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</si>
  <si>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</si>
  <si>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</si>
  <si>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</si>
  <si>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</si>
  <si>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</si>
  <si>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</si>
  <si>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</si>
  <si>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</si>
  <si>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</si>
  <si>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</si>
  <si>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</si>
  <si>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</si>
  <si>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</si>
  <si>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</si>
  <si>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</si>
  <si>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</si>
  <si>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</si>
  <si>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</si>
  <si>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</si>
  <si>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</si>
  <si>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</si>
  <si>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</si>
  <si>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</si>
  <si>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</si>
  <si>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</si>
  <si>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</si>
  <si>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</si>
  <si>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</si>
  <si>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</si>
  <si>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</si>
  <si>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</si>
  <si>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</si>
  <si>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</si>
  <si>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</si>
  <si>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</si>
  <si>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</si>
  <si>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</si>
  <si>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</si>
  <si>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</si>
  <si>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</si>
  <si>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</si>
  <si>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</si>
  <si>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</si>
  <si>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</si>
  <si>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</si>
  <si>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</si>
  <si>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</si>
  <si>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</si>
  <si>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</si>
  <si>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</si>
  <si>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</si>
  <si>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</si>
  <si>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</si>
  <si>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</si>
  <si>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</si>
  <si>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</si>
  <si>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</si>
  <si>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</si>
  <si>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</si>
  <si>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</si>
  <si>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</si>
  <si>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</si>
  <si>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</si>
  <si>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</si>
  <si>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</si>
  <si>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</si>
  <si>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</si>
  <si>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</si>
  <si>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</si>
  <si>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</si>
  <si>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</si>
  <si>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</si>
  <si>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</si>
  <si>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</si>
  <si>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</si>
  <si>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</si>
  <si>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</si>
  <si>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</si>
  <si>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</si>
  <si>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</si>
  <si>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</si>
  <si>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</si>
  <si>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</si>
  <si>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</si>
  <si>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</si>
  <si>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</si>
  <si>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</si>
  <si>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</si>
  <si>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</si>
  <si>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</si>
  <si>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</si>
  <si>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</si>
  <si>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</si>
  <si>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</si>
  <si>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</si>
  <si>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</si>
  <si>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</si>
  <si>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</si>
  <si>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</si>
  <si>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</si>
  <si>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</si>
  <si>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</si>
  <si>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</si>
  <si>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</si>
  <si>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</si>
  <si>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</si>
  <si>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</si>
  <si>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</si>
  <si>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</si>
  <si>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</si>
  <si>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</si>
  <si>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</si>
  <si>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</si>
  <si>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</si>
  <si>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</si>
  <si>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</si>
  <si>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</si>
  <si>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</si>
  <si>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</si>
  <si>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</si>
  <si>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</si>
  <si>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</si>
  <si>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</si>
  <si>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</si>
  <si>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</si>
  <si>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</si>
  <si>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</si>
  <si>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</si>
  <si>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</si>
  <si>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</si>
  <si>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</si>
  <si>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</si>
  <si>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</si>
  <si>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</si>
  <si>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</si>
  <si>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</si>
  <si>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</si>
  <si>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</si>
  <si>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</si>
  <si>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</si>
  <si>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</si>
  <si>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</si>
  <si>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</si>
  <si>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</si>
  <si>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</si>
  <si>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</si>
  <si>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</si>
  <si>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</si>
  <si>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</si>
  <si>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</si>
  <si>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</si>
  <si>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</si>
  <si>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</si>
  <si>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</si>
  <si>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</si>
  <si>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</si>
  <si>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</si>
  <si>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</si>
  <si>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</si>
  <si>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</si>
  <si>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</si>
  <si>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</si>
  <si>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</si>
  <si>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</si>
  <si>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</si>
  <si>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</si>
  <si>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</si>
  <si>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</si>
  <si>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</si>
  <si>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</si>
  <si>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</si>
  <si>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</si>
  <si>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</si>
  <si>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</si>
  <si>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</si>
  <si>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</si>
  <si>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</si>
  <si>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</si>
  <si>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</si>
  <si>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</si>
  <si>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</si>
  <si>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</si>
  <si>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</si>
  <si>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</si>
  <si>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</si>
  <si>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</si>
  <si>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</si>
  <si>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</si>
  <si>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</si>
  <si>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</si>
  <si>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</si>
  <si>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</si>
  <si>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</si>
  <si>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</si>
  <si>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</si>
  <si>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</si>
  <si>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</si>
  <si>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</si>
  <si>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</si>
  <si>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</si>
  <si>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</si>
  <si>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</si>
  <si>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</si>
  <si>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</si>
  <si>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</si>
  <si>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</si>
  <si>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</si>
  <si>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</si>
  <si>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</si>
  <si>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</si>
  <si>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</si>
  <si>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</si>
  <si>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</si>
  <si>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</si>
  <si>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</si>
  <si>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</si>
  <si>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</si>
  <si>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</si>
  <si>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</si>
  <si>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</si>
  <si>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</si>
  <si>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</si>
  <si>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</si>
  <si>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</si>
  <si>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</si>
  <si>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</si>
  <si>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</si>
  <si>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</si>
  <si>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</si>
  <si>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</si>
  <si>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</si>
  <si>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</si>
  <si>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</si>
  <si>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</si>
  <si>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</si>
  <si>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</si>
  <si>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</si>
  <si>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</si>
  <si>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</si>
  <si>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</si>
  <si>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</si>
  <si>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</si>
  <si>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</si>
  <si>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</si>
  <si>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</si>
  <si>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</si>
  <si>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</si>
  <si>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</si>
  <si>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</si>
  <si>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</si>
  <si>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</si>
  <si>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</si>
  <si>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</si>
  <si>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</si>
  <si>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</si>
  <si>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</si>
  <si>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</si>
  <si>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</si>
  <si>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</si>
  <si>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</si>
  <si>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</si>
  <si>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</si>
  <si>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</si>
  <si>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</si>
  <si>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</si>
  <si>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</si>
  <si>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</si>
  <si>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</si>
  <si>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</si>
  <si>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</si>
  <si>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</si>
  <si>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</si>
  <si>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</si>
  <si>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</si>
  <si>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</si>
  <si>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</si>
  <si>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</si>
  <si>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</si>
  <si>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</si>
  <si>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</si>
  <si>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</si>
  <si>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</si>
  <si>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</si>
  <si>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</si>
  <si>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</si>
  <si>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</si>
  <si>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</si>
  <si>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</si>
  <si>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</si>
  <si>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</si>
  <si>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</si>
  <si>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</si>
  <si>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</si>
  <si>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</si>
  <si>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</si>
  <si>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</si>
  <si>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</si>
  <si>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</si>
  <si>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</si>
  <si>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</si>
  <si>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</si>
  <si>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</si>
  <si>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</si>
  <si>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</si>
  <si>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</si>
  <si>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</si>
  <si>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</si>
  <si>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</si>
  <si>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</si>
  <si>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</si>
  <si>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</si>
  <si>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</si>
  <si>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</si>
  <si>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</si>
  <si>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</si>
  <si>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</si>
  <si>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</si>
  <si>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</si>
  <si>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</si>
  <si>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</si>
  <si>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</si>
  <si>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</si>
  <si>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</si>
  <si>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</si>
  <si>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</si>
  <si>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</si>
  <si>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</si>
  <si>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</si>
  <si>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</si>
  <si>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</si>
  <si>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</si>
  <si>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</si>
  <si>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</si>
  <si>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</si>
  <si>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</si>
  <si>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</si>
  <si>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</si>
  <si>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</si>
  <si>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</si>
  <si>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</si>
  <si>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</si>
  <si>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</si>
  <si>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</si>
  <si>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</si>
  <si>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</si>
  <si>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</si>
  <si>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</si>
  <si>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</si>
  <si>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</si>
  <si>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</si>
  <si>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</si>
  <si>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</si>
  <si>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</si>
  <si>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</si>
  <si>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</si>
  <si>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</si>
  <si>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</si>
  <si>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</si>
  <si>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</si>
  <si>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</si>
  <si>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</si>
  <si>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</si>
  <si>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</si>
  <si>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</si>
  <si>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</si>
  <si>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</si>
  <si>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</si>
  <si>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</si>
  <si>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</si>
  <si>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</si>
  <si>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</si>
  <si>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</si>
  <si>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</si>
  <si>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</si>
  <si>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</si>
  <si>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</si>
  <si>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</si>
  <si>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</si>
  <si>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</si>
  <si>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</si>
  <si>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</si>
  <si>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</si>
  <si>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</si>
  <si>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</si>
  <si>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</si>
  <si>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</si>
  <si>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</si>
  <si>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</si>
  <si>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</si>
  <si>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</si>
  <si>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</si>
  <si>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</si>
  <si>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</si>
  <si>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</si>
  <si>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</si>
  <si>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</si>
  <si>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</si>
  <si>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</si>
  <si>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</si>
  <si>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</si>
  <si>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</si>
  <si>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</si>
  <si>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</si>
  <si>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</si>
  <si>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</si>
  <si>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</si>
  <si>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</si>
  <si>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</si>
  <si>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</si>
  <si>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</si>
  <si>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</si>
  <si>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</si>
  <si>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</si>
  <si>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</si>
  <si>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</si>
  <si>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</si>
  <si>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</si>
  <si>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</si>
  <si>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</si>
  <si>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</si>
  <si>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</si>
  <si>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</si>
  <si>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</si>
  <si>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</si>
  <si>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</si>
  <si>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</si>
  <si>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</si>
  <si>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</si>
  <si>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</si>
  <si>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</si>
  <si>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</si>
  <si>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</si>
  <si>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</si>
  <si>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</si>
  <si>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</si>
  <si>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</si>
  <si>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</si>
  <si>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</si>
  <si>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</si>
  <si>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</si>
  <si>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</si>
  <si>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</si>
  <si>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</si>
  <si>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</si>
  <si>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</si>
  <si>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</si>
  <si>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</si>
  <si>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</si>
  <si>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</si>
  <si>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</si>
  <si>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</si>
  <si>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</si>
  <si>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</si>
  <si>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</si>
  <si>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</si>
  <si>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</si>
  <si>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</si>
  <si>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</si>
  <si>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</si>
  <si>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</si>
  <si>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</si>
  <si>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</si>
  <si>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</si>
  <si>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</si>
  <si>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</si>
  <si>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</si>
  <si>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</si>
  <si>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</si>
  <si>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</si>
  <si>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</si>
  <si>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</si>
  <si>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</si>
  <si>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</si>
  <si>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</si>
  <si>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</si>
  <si>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</si>
  <si>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</si>
  <si>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</si>
  <si>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</si>
  <si>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</si>
  <si>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</si>
  <si>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</si>
  <si>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</si>
  <si>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</si>
  <si>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</si>
  <si>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</si>
  <si>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</si>
  <si>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</si>
  <si>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</si>
  <si>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</si>
  <si>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</si>
  <si>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</si>
  <si>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</si>
  <si>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</si>
  <si>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</si>
  <si>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</si>
  <si>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</si>
  <si>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</si>
  <si>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</si>
  <si>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</si>
  <si>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</si>
  <si>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</si>
  <si>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</si>
  <si>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</si>
  <si>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</si>
  <si>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</si>
  <si>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</si>
  <si>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</si>
  <si>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</si>
  <si>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</si>
  <si>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</si>
  <si>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</si>
  <si>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</si>
  <si>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</si>
  <si>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</si>
  <si>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</si>
  <si>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</si>
  <si>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</si>
  <si>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</si>
  <si>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</si>
  <si>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</si>
  <si>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</si>
  <si>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</si>
  <si>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</si>
  <si>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</si>
  <si>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</si>
  <si>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</si>
  <si>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</si>
  <si>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</si>
  <si>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</si>
  <si>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</si>
  <si>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</si>
  <si>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</si>
  <si>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</si>
  <si>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</si>
  <si>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</si>
  <si>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</si>
  <si>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</si>
  <si>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</si>
  <si>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</si>
  <si>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</si>
  <si>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</si>
  <si>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</si>
  <si>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</si>
  <si>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</si>
  <si>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</si>
  <si>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</si>
  <si>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</si>
  <si>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</si>
  <si>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</si>
  <si>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</si>
  <si>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</si>
  <si>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</si>
  <si>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</si>
  <si>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</si>
  <si>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</si>
  <si>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</si>
  <si>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</si>
  <si>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</si>
  <si>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</si>
  <si>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</si>
  <si>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</si>
  <si>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</si>
  <si>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</si>
  <si>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</si>
  <si>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</si>
  <si>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</si>
  <si>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</si>
  <si>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</si>
  <si>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</si>
  <si>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</si>
  <si>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</si>
  <si>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</si>
  <si>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</si>
  <si>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</si>
  <si>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</si>
  <si>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</si>
  <si>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</si>
  <si>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</si>
  <si>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</si>
  <si>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</si>
  <si>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</si>
  <si>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</si>
  <si>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</si>
  <si>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</si>
  <si>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</si>
  <si>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</si>
  <si>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</si>
  <si>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</si>
  <si>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</si>
  <si>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</si>
  <si>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</si>
  <si>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</si>
  <si>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</si>
  <si>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</si>
  <si>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</si>
  <si>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</si>
  <si>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</si>
  <si>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</si>
  <si>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</si>
  <si>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</si>
  <si>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</si>
  <si>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</si>
  <si>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</si>
  <si>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</si>
  <si>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</si>
  <si>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</si>
  <si>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</si>
  <si>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</si>
  <si>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</si>
  <si>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</si>
  <si>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</si>
  <si>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</si>
  <si>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</si>
  <si>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</si>
  <si>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</si>
  <si>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</si>
  <si>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</si>
  <si>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</si>
  <si>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</si>
  <si>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</si>
  <si>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</si>
  <si>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</si>
  <si>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</si>
  <si>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</si>
  <si>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</si>
  <si>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</si>
  <si>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</si>
  <si>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</si>
  <si>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</si>
  <si>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</si>
  <si>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</si>
  <si>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</si>
  <si>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</si>
  <si>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</si>
  <si>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</si>
  <si>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</si>
  <si>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</si>
  <si>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</si>
  <si>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</si>
  <si>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</si>
  <si>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</si>
  <si>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</si>
  <si>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</si>
  <si>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</si>
  <si>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</si>
  <si>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</si>
  <si>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</si>
  <si>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</si>
  <si>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</si>
  <si>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</si>
  <si>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</si>
  <si>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</si>
  <si>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</si>
  <si>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</si>
  <si>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</si>
  <si>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</si>
  <si>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</si>
  <si>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</si>
  <si>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</si>
  <si>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</si>
  <si>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</si>
  <si>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</si>
  <si>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</si>
  <si>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</si>
  <si>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</si>
  <si>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</si>
  <si>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</si>
  <si>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</si>
  <si>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</si>
  <si>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</si>
  <si>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</si>
  <si>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</si>
  <si>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</si>
  <si>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</si>
  <si>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</si>
  <si>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</si>
  <si>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</si>
  <si>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</si>
  <si>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</si>
  <si>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</si>
  <si>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</si>
  <si>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</si>
  <si>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</si>
  <si>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</si>
  <si>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</si>
  <si>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</si>
  <si>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</si>
  <si>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</si>
  <si>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</si>
  <si>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</si>
  <si>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</si>
  <si>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</si>
  <si>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</si>
  <si>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</si>
  <si>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</si>
  <si>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</si>
  <si>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</si>
  <si>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</si>
  <si>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</si>
  <si>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</si>
  <si>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</si>
  <si>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</si>
  <si>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</si>
  <si>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</si>
  <si>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</si>
  <si>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</si>
  <si>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</si>
  <si>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</si>
  <si>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</si>
  <si>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</si>
  <si>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</si>
  <si>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</si>
  <si>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</si>
  <si>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</si>
  <si>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</si>
  <si>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</si>
  <si>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</si>
  <si>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</si>
  <si>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</si>
  <si>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</si>
  <si>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</si>
  <si>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</si>
  <si>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</si>
  <si>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</si>
  <si>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</si>
  <si>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</si>
  <si>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</si>
  <si>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</si>
  <si>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</si>
  <si>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</si>
  <si>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</si>
  <si>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</si>
  <si>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</si>
  <si>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</si>
  <si>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</si>
  <si>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</si>
  <si>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</si>
  <si>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</si>
  <si>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</si>
  <si>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</si>
  <si>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</si>
  <si>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</si>
  <si>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</si>
  <si>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</si>
  <si>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</si>
  <si>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</si>
  <si>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</si>
  <si>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</si>
  <si>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</si>
  <si>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</si>
  <si>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</si>
  <si>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</si>
  <si>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</si>
  <si>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</si>
  <si>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</si>
  <si>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</si>
  <si>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</si>
  <si>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</si>
  <si>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</si>
  <si>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</si>
  <si>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</si>
  <si>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</si>
  <si>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</si>
  <si>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</si>
  <si>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</si>
  <si>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</si>
  <si>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</si>
  <si>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</si>
  <si>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</si>
  <si>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</si>
  <si>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</si>
  <si>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</si>
  <si>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</si>
  <si>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</si>
  <si>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</si>
  <si>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</si>
  <si>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</si>
  <si>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</si>
  <si>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</si>
  <si>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</si>
  <si>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</si>
  <si>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</si>
  <si>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</si>
  <si>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</si>
  <si>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</si>
  <si>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</si>
  <si>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</si>
  <si>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</si>
  <si>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</si>
  <si>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</si>
  <si>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</si>
  <si>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</si>
  <si>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</si>
  <si>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</si>
  <si>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</si>
  <si>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</si>
  <si>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</si>
  <si>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</si>
  <si>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</si>
  <si>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</si>
  <si>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</si>
  <si>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</si>
  <si>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</si>
  <si>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</si>
  <si>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</si>
  <si>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</si>
  <si>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</si>
  <si>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</si>
  <si>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</si>
  <si>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</si>
  <si>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</si>
  <si>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</si>
  <si>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</si>
  <si>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</si>
  <si>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</si>
  <si>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</si>
  <si>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</si>
  <si>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</si>
  <si>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</si>
  <si>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</si>
  <si>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</si>
  <si>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</si>
  <si>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</si>
  <si>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</si>
  <si>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</si>
  <si>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</si>
  <si>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</si>
  <si>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</si>
  <si>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</si>
  <si>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</si>
  <si>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</si>
  <si>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</si>
  <si>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</si>
  <si>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</si>
  <si>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</si>
  <si>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</si>
  <si>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</si>
  <si>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</si>
  <si>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</si>
  <si>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</si>
  <si>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</si>
  <si>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</si>
  <si>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</si>
  <si>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</si>
  <si>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</si>
  <si>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</si>
  <si>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</si>
  <si>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</si>
  <si>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</si>
  <si>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</si>
  <si>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</si>
  <si>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</si>
  <si>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</si>
  <si>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</si>
  <si>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</si>
  <si>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</si>
  <si>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</si>
  <si>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</si>
  <si>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</si>
  <si>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</si>
  <si>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</si>
  <si>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</si>
  <si>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</si>
  <si>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</si>
  <si>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</si>
  <si>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</si>
  <si>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</si>
  <si>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</si>
  <si>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</si>
  <si>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</si>
  <si>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</si>
  <si>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</si>
  <si>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</si>
  <si>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</si>
  <si>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</si>
  <si>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</si>
  <si>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</si>
  <si>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</si>
  <si>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</si>
  <si>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</si>
  <si>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</si>
  <si>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</si>
  <si>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</si>
  <si>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</si>
  <si>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</si>
  <si>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</si>
  <si>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</si>
  <si>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</si>
  <si>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</si>
  <si>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</si>
  <si>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</si>
  <si>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</si>
  <si>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</si>
  <si>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</si>
  <si>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</si>
  <si>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</si>
  <si>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</si>
  <si>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</si>
  <si>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</si>
  <si>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</si>
  <si>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</si>
  <si>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</si>
  <si>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</si>
  <si>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</si>
  <si>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</si>
  <si>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</si>
  <si>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</si>
  <si>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</si>
  <si>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</si>
  <si>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</si>
  <si>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</si>
  <si>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</si>
  <si>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</si>
  <si>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</si>
  <si>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</si>
  <si>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</si>
  <si>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</si>
  <si>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</si>
  <si>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</si>
  <si>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</si>
  <si>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</si>
  <si>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</si>
  <si>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</si>
  <si>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</si>
  <si>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</si>
  <si>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</si>
  <si>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</si>
  <si>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</si>
  <si>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</si>
  <si>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</si>
  <si>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</si>
  <si>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</si>
  <si>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</si>
  <si>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</si>
  <si>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</si>
  <si>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</si>
  <si>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</si>
  <si>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</si>
  <si>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</si>
  <si>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</si>
  <si>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</si>
  <si>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</si>
  <si>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</si>
  <si>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</si>
  <si>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</si>
  <si>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</si>
  <si>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</si>
  <si>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</si>
  <si>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</si>
  <si>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</si>
  <si>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</si>
  <si>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</si>
  <si>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</si>
  <si>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</si>
  <si>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</si>
  <si>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</si>
  <si>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</si>
  <si>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</si>
  <si>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</si>
  <si>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</si>
  <si>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</si>
  <si>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</si>
  <si>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</si>
  <si>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</si>
  <si>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</si>
  <si>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</si>
  <si>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</si>
  <si>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</si>
  <si>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</si>
  <si>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</si>
  <si>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</si>
  <si>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</si>
  <si>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</si>
  <si>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</si>
  <si>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</si>
  <si>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</si>
  <si>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</si>
  <si>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</si>
  <si>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</si>
  <si>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</si>
  <si>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</si>
  <si>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</si>
  <si>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</si>
  <si>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</si>
  <si>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</si>
  <si>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</si>
  <si>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</si>
  <si>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</si>
  <si>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</si>
  <si>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</si>
  <si>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</si>
  <si>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</si>
  <si>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</si>
  <si>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</si>
  <si>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</si>
  <si>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</si>
  <si>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</si>
  <si>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</si>
  <si>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</si>
  <si>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</si>
  <si>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</si>
  <si>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</si>
  <si>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</si>
  <si>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</si>
  <si>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</si>
  <si>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</si>
  <si>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</si>
  <si>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</si>
  <si>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</si>
  <si>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</si>
  <si>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</si>
  <si>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</si>
  <si>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</si>
  <si>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</si>
  <si>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</si>
  <si>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</si>
  <si>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</si>
  <si>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</si>
  <si>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</si>
  <si>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</si>
  <si>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</si>
  <si>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</si>
  <si>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</si>
  <si>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</si>
  <si>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</si>
  <si>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</si>
  <si>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</si>
  <si>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</si>
  <si>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</si>
  <si>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</si>
  <si>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</si>
  <si>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</si>
  <si>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</si>
  <si>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</si>
  <si>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</si>
  <si>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</si>
  <si>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</si>
  <si>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</si>
  <si>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</si>
  <si>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</si>
  <si>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</si>
  <si>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</si>
  <si>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</si>
  <si>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</si>
  <si>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</si>
  <si>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</si>
  <si>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</si>
  <si>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</si>
  <si>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</si>
  <si>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</si>
  <si>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</si>
  <si>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</si>
  <si>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</si>
  <si>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</si>
  <si>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</si>
  <si>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</si>
  <si>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</si>
  <si>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</si>
  <si>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</si>
  <si>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</si>
  <si>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</si>
  <si>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</si>
  <si>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</si>
  <si>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</si>
  <si>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</si>
  <si>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</si>
  <si>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</si>
  <si>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</si>
  <si>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</si>
  <si>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</si>
  <si>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</si>
  <si>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</si>
  <si>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</si>
  <si>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</si>
  <si>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</si>
  <si>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</si>
  <si>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</si>
  <si>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</si>
  <si>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</si>
  <si>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</si>
  <si>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</si>
  <si>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</si>
  <si>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</si>
  <si>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</si>
  <si>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</si>
  <si>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</si>
  <si>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</si>
  <si>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</si>
  <si>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</si>
  <si>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</si>
  <si>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</si>
  <si>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</si>
  <si>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</si>
  <si>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</si>
  <si>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</si>
  <si>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</si>
  <si>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</si>
  <si>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</si>
  <si>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</si>
  <si>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</si>
  <si>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</si>
  <si>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</si>
  <si>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</si>
  <si>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</si>
  <si>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</si>
  <si>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</si>
  <si>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</si>
  <si>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</si>
  <si>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</si>
  <si>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</si>
  <si>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</si>
  <si>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</si>
  <si>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</si>
  <si>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</si>
  <si>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</si>
  <si>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</si>
  <si>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</si>
  <si>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</si>
  <si>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</si>
  <si>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</si>
  <si>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</si>
  <si>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</si>
  <si>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</si>
  <si>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</si>
  <si>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</si>
  <si>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</si>
  <si>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</si>
  <si>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</si>
  <si>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</si>
  <si>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</si>
  <si>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</si>
  <si>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</si>
  <si>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</si>
  <si>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</si>
  <si>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</si>
  <si>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</si>
  <si>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</si>
  <si>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</si>
  <si>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</si>
  <si>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</si>
  <si>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</si>
  <si>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</si>
  <si>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</si>
  <si>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</si>
  <si>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</si>
  <si>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</si>
  <si>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</si>
  <si>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</si>
  <si>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</si>
  <si>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</si>
  <si>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</si>
  <si>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</si>
  <si>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</si>
  <si>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</si>
  <si>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</si>
  <si>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</si>
  <si>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</si>
  <si>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</si>
  <si>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</si>
  <si>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</si>
  <si>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</si>
  <si>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</si>
  <si>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</si>
  <si>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</si>
  <si>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</si>
  <si>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</si>
  <si>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</si>
  <si>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</si>
  <si>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</si>
  <si>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</si>
  <si>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</si>
  <si>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</si>
  <si>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</si>
  <si>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</si>
  <si>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</si>
  <si>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</si>
  <si>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</si>
  <si>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</si>
  <si>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</si>
  <si>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</si>
  <si>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</si>
  <si>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</si>
  <si>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</si>
  <si>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</si>
  <si>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</si>
  <si>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</si>
  <si>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</si>
  <si>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</si>
  <si>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</si>
  <si>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</si>
  <si>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</si>
  <si>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</si>
  <si>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</si>
  <si>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</si>
  <si>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</si>
  <si>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</si>
  <si>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</si>
  <si>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</si>
  <si>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</si>
  <si>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</si>
  <si>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</si>
  <si>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</si>
  <si>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</si>
  <si>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</si>
  <si>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</si>
  <si>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</si>
  <si>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</si>
  <si>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</si>
  <si>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</si>
  <si>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</si>
  <si>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</si>
  <si>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</si>
  <si>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</si>
  <si>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</si>
  <si>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</si>
  <si>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</si>
  <si>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</si>
  <si>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</si>
  <si>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</si>
  <si>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</si>
  <si>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</si>
  <si>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</si>
  <si>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</si>
  <si>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</si>
  <si>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</si>
  <si>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</si>
  <si>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</si>
  <si>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</si>
  <si>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</si>
  <si>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</si>
  <si>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</si>
  <si>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</si>
  <si>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</si>
  <si>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</si>
  <si>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</si>
  <si>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</si>
  <si>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</si>
  <si>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</si>
  <si>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</si>
  <si>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</si>
  <si>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</si>
  <si>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</si>
  <si>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</si>
  <si>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</si>
  <si>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</si>
  <si>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</si>
  <si>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</si>
  <si>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</si>
  <si>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</si>
  <si>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</si>
  <si>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</si>
  <si>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</si>
  <si>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</si>
  <si>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</si>
  <si>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</si>
  <si>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</si>
  <si>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</si>
  <si>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</si>
  <si>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</si>
  <si>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</si>
  <si>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</si>
  <si>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</si>
  <si>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</si>
  <si>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</si>
  <si>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</si>
  <si>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</si>
  <si>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</si>
  <si>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</si>
  <si>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</si>
  <si>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</si>
  <si>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</si>
  <si>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</si>
  <si>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</si>
  <si>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</si>
  <si>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</si>
  <si>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</si>
  <si>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</si>
  <si>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</si>
  <si>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</si>
  <si>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</si>
  <si>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</si>
  <si>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</si>
  <si>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</si>
  <si>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</si>
  <si>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</si>
  <si>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</si>
  <si>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</si>
  <si>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</si>
  <si>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</si>
  <si>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</si>
  <si>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</si>
  <si>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</si>
  <si>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</si>
  <si>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</si>
  <si>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</si>
  <si>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</si>
  <si>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</si>
  <si>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</si>
  <si>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</si>
  <si>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</si>
  <si>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</si>
  <si>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</si>
  <si>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</si>
  <si>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</si>
  <si>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</si>
  <si>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</si>
  <si>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</si>
  <si>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</si>
  <si>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</si>
  <si>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</si>
  <si>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</si>
  <si>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</si>
  <si>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</si>
  <si>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</si>
  <si>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</si>
  <si>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</si>
  <si>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</si>
  <si>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</si>
  <si>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</si>
  <si>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</si>
  <si>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</si>
  <si>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</si>
  <si>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</si>
  <si>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</si>
  <si>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</si>
  <si>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</si>
  <si>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</si>
  <si>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</si>
  <si>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</si>
  <si>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</si>
  <si>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</si>
  <si>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</si>
  <si>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</si>
  <si>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</si>
  <si>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</si>
  <si>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</si>
  <si>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</si>
  <si>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</si>
  <si>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</si>
  <si>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</si>
  <si>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</si>
  <si>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</si>
  <si>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</si>
  <si>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</si>
  <si>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</si>
  <si>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</si>
  <si>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</si>
  <si>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</si>
  <si>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</si>
  <si>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</si>
  <si>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</si>
  <si>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</si>
  <si>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</si>
  <si>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</si>
  <si>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</si>
  <si>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</si>
  <si>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</si>
  <si>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</si>
  <si>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</si>
  <si>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</si>
  <si>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</si>
  <si>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</si>
  <si>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</si>
  <si>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</si>
  <si>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</si>
  <si>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</si>
  <si>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</si>
  <si>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</si>
  <si>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</si>
  <si>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</si>
  <si>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</si>
  <si>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</si>
  <si>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</si>
  <si>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</si>
  <si>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</si>
  <si>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</si>
  <si>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</si>
  <si>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</si>
  <si>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</si>
  <si>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</si>
  <si>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</si>
  <si>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</si>
  <si>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</si>
  <si>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</si>
  <si>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</si>
  <si>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</si>
  <si>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</si>
  <si>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</si>
  <si>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</si>
  <si>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</si>
  <si>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</si>
  <si>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</si>
  <si>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</si>
  <si>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</si>
  <si>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</si>
  <si>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</si>
  <si>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</si>
  <si>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</si>
  <si>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</si>
  <si>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</si>
  <si>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</si>
  <si>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</si>
  <si>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</si>
  <si>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</si>
  <si>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</si>
  <si>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</si>
  <si>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</si>
  <si>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</si>
  <si>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</si>
  <si>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</si>
  <si>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</si>
  <si>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</si>
  <si>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</si>
  <si>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</si>
  <si>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</si>
  <si>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</si>
  <si>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</si>
  <si>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</si>
  <si>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</si>
  <si>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</si>
  <si>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</si>
  <si>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</si>
  <si>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</si>
  <si>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</si>
  <si>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</si>
  <si>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</si>
  <si>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</si>
  <si>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</si>
  <si>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</si>
  <si>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</si>
  <si>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</si>
  <si>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</si>
  <si>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</si>
  <si>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</si>
  <si>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</si>
  <si>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</si>
  <si>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</si>
  <si>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</si>
  <si>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</si>
  <si>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</si>
  <si>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</si>
  <si>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</si>
  <si>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</si>
  <si>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</si>
  <si>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</si>
  <si>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</si>
  <si>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</si>
  <si>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</si>
  <si>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</si>
  <si>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</si>
  <si>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</si>
  <si>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</si>
  <si>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</si>
  <si>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</si>
  <si>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</si>
  <si>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</si>
  <si>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</si>
  <si>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</si>
  <si>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</si>
  <si>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</si>
  <si>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</si>
  <si>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</si>
  <si>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</si>
  <si>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</si>
  <si>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</si>
  <si>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</si>
  <si>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</si>
  <si>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</si>
  <si>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</si>
  <si>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</si>
  <si>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</si>
  <si>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</si>
  <si>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</si>
  <si>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</si>
  <si>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</si>
  <si>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</si>
  <si>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</si>
  <si>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</si>
  <si>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</si>
  <si>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</si>
  <si>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</si>
  <si>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</si>
  <si>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</si>
  <si>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</si>
  <si>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</si>
  <si>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</si>
  <si>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</si>
  <si>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</si>
  <si>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</si>
  <si>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</si>
  <si>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</si>
  <si>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</si>
  <si>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</si>
  <si>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</si>
  <si>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</si>
  <si>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</si>
  <si>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</si>
  <si>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</si>
  <si>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</si>
  <si>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</si>
  <si>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</si>
  <si>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</si>
  <si>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</si>
  <si>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</si>
  <si>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</si>
  <si>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</si>
  <si>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</si>
  <si>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</si>
  <si>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</si>
  <si>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</si>
  <si>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</si>
  <si>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</si>
  <si>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</si>
  <si>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</si>
  <si>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</si>
  <si>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</si>
  <si>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</si>
  <si>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</si>
  <si>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</si>
  <si>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</si>
  <si>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</si>
  <si>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</si>
  <si>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</si>
  <si>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</si>
  <si>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</si>
  <si>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</si>
  <si>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</si>
  <si>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</si>
  <si>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</si>
  <si>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</si>
  <si>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</si>
  <si>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</si>
  <si>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</si>
  <si>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</si>
  <si>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</si>
  <si>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</si>
  <si>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</si>
  <si>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</si>
  <si>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</si>
  <si>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</si>
  <si>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</si>
  <si>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</si>
  <si>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</si>
  <si>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</si>
  <si>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</si>
  <si>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</si>
  <si>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</si>
  <si>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</si>
  <si>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</si>
  <si>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</si>
  <si>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</si>
  <si>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</si>
  <si>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</si>
  <si>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</si>
  <si>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</si>
  <si>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</si>
  <si>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</si>
  <si>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</si>
  <si>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</si>
  <si>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</si>
  <si>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</si>
  <si>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</si>
  <si>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</si>
  <si>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</si>
  <si>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</si>
  <si>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</si>
  <si>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</si>
  <si>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</si>
  <si>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</si>
  <si>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</si>
  <si>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</si>
  <si>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</si>
  <si>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</si>
  <si>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</si>
  <si>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</si>
  <si>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</si>
  <si>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</si>
  <si>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</si>
  <si>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</si>
  <si>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</si>
  <si>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</si>
  <si>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</si>
  <si>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</si>
  <si>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</si>
  <si>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</si>
  <si>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</si>
  <si>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</si>
  <si>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</si>
  <si>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</si>
  <si>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</si>
  <si>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</si>
  <si>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</si>
  <si>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</si>
  <si>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</si>
  <si>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</si>
  <si>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</si>
  <si>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</si>
  <si>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</si>
  <si>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</si>
  <si>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</si>
  <si>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</si>
  <si>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</si>
  <si>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</si>
  <si>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</si>
  <si>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</si>
  <si>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</si>
  <si>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</si>
  <si>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</si>
  <si>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</si>
  <si>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</si>
  <si>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</si>
  <si>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</si>
  <si>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</si>
  <si>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</si>
  <si>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</si>
  <si>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</si>
  <si>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</si>
  <si>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</si>
  <si>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</si>
  <si>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</si>
  <si>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</si>
  <si>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</si>
  <si>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</si>
  <si>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</si>
  <si>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</si>
  <si>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</si>
  <si>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</si>
  <si>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</si>
  <si>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</si>
  <si>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</si>
  <si>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</si>
  <si>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</si>
  <si>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</si>
  <si>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</si>
  <si>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</si>
  <si>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</si>
  <si>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</si>
  <si>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</si>
  <si>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</si>
  <si>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</si>
  <si>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</si>
  <si>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</si>
  <si>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</si>
  <si>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</si>
  <si>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</si>
  <si>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</si>
  <si>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</si>
  <si>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</si>
  <si>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</si>
  <si>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</si>
  <si>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</si>
  <si>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</si>
  <si>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</si>
  <si>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</si>
  <si>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</si>
  <si>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</si>
  <si>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</si>
  <si>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</si>
  <si>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</si>
  <si>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</si>
  <si>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</si>
  <si>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</si>
  <si>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</si>
  <si>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</si>
  <si>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</si>
  <si>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</si>
  <si>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</si>
  <si>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</si>
  <si>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</si>
  <si>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</si>
  <si>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</si>
  <si>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</si>
  <si>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</si>
  <si>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</si>
  <si>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</si>
  <si>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</si>
  <si>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</si>
  <si>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</si>
  <si>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</si>
  <si>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</si>
  <si>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</si>
  <si>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</si>
  <si>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</si>
  <si>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</si>
  <si>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</si>
  <si>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</si>
  <si>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</si>
  <si>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</si>
  <si>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</si>
  <si>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</si>
  <si>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</si>
  <si>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</si>
  <si>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</si>
  <si>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</si>
  <si>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</si>
  <si>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</si>
  <si>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</si>
  <si>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</si>
  <si>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</si>
  <si>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</si>
  <si>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</si>
  <si>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</si>
  <si>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</si>
  <si>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</si>
  <si>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</si>
  <si>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</si>
  <si>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</si>
  <si>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</si>
  <si>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</si>
  <si>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</si>
  <si>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</si>
  <si>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</si>
  <si>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</si>
  <si>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</si>
  <si>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</si>
  <si>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</si>
  <si>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</si>
  <si>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</si>
  <si>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</si>
  <si>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</si>
  <si>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</si>
  <si>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</si>
  <si>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</si>
  <si>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</si>
  <si>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</si>
  <si>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</si>
  <si>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</si>
  <si>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</si>
  <si>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</si>
  <si>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</si>
  <si>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</si>
  <si>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</si>
  <si>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</si>
  <si>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</si>
  <si>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</si>
  <si>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</si>
  <si>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</si>
  <si>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</si>
  <si>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</si>
  <si>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</si>
  <si>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</si>
  <si>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</si>
  <si>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</si>
  <si>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</si>
  <si>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</si>
  <si>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</si>
  <si>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</si>
  <si>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</si>
  <si>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</si>
  <si>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</si>
  <si>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</si>
  <si>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</si>
  <si>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</si>
  <si>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</si>
  <si>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</si>
  <si>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</si>
  <si>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</si>
  <si>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</si>
  <si>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</si>
  <si>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</si>
  <si>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</si>
  <si>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</si>
  <si>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</si>
  <si>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</si>
  <si>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</si>
  <si>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</si>
  <si>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</si>
  <si>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</si>
  <si>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</si>
  <si>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</si>
  <si>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</si>
  <si>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</si>
  <si>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</si>
  <si>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</si>
  <si>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</si>
  <si>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</si>
  <si>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</si>
  <si>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</si>
  <si>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</si>
  <si>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</si>
  <si>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</si>
  <si>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</si>
  <si>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</si>
  <si>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</si>
  <si>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</si>
  <si>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</si>
  <si>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</si>
  <si>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</si>
  <si>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</si>
  <si>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</si>
  <si>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</si>
  <si>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</si>
  <si>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</si>
  <si>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</si>
  <si>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</si>
  <si>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</si>
  <si>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</si>
  <si>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</si>
  <si>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</si>
  <si>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</si>
  <si>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</si>
  <si>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</si>
  <si>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</si>
  <si>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</si>
  <si>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</si>
  <si>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</si>
  <si>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</si>
  <si>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</si>
  <si>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</si>
  <si>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</si>
  <si>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</si>
  <si>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</si>
  <si>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</si>
  <si>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</si>
  <si>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</si>
  <si>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</si>
  <si>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</si>
  <si>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</si>
  <si>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</si>
  <si>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</si>
  <si>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</si>
  <si>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</si>
  <si>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</si>
  <si>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</si>
  <si>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</si>
  <si>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</si>
  <si>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</si>
  <si>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</si>
  <si>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</si>
  <si>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</si>
  <si>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</si>
  <si>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</si>
  <si>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</si>
  <si>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</si>
  <si>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</si>
  <si>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</si>
  <si>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</si>
  <si>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</si>
  <si>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</si>
  <si>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</si>
  <si>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</si>
  <si>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</si>
  <si>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</si>
  <si>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</si>
  <si>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</si>
  <si>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</si>
  <si>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</si>
  <si>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</si>
  <si>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</si>
  <si>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</si>
  <si>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</si>
  <si>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</si>
  <si>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</si>
  <si>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</si>
  <si>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</si>
  <si>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</si>
  <si>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</si>
  <si>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</si>
  <si>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</si>
  <si>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</si>
  <si>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</si>
  <si>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</si>
  <si>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</si>
  <si>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</si>
  <si>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</si>
  <si>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</si>
  <si>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</si>
  <si>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</si>
  <si>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</si>
  <si>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</si>
  <si>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</si>
  <si>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</si>
  <si>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</si>
  <si>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</si>
  <si>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</si>
  <si>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</si>
  <si>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</si>
  <si>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</si>
  <si>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</si>
  <si>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</si>
  <si>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</si>
  <si>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</si>
  <si>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</si>
  <si>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</si>
  <si>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</si>
  <si>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</si>
  <si>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</si>
  <si>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</si>
  <si>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</si>
  <si>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</si>
  <si>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</si>
  <si>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</si>
  <si>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</si>
  <si>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</si>
  <si>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</si>
  <si>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</si>
  <si>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</si>
  <si>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</si>
  <si>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</si>
  <si>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</si>
  <si>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</si>
  <si>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</si>
  <si>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</si>
  <si>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</si>
  <si>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</si>
  <si>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</si>
  <si>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</si>
  <si>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</si>
  <si>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</si>
  <si>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</si>
  <si>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</si>
  <si>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</si>
  <si>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</si>
  <si>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</si>
  <si>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</si>
  <si>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</si>
  <si>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</si>
  <si>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</si>
  <si>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</si>
  <si>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</si>
  <si>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</si>
  <si>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</si>
  <si>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</si>
  <si>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</si>
  <si>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</si>
  <si>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</si>
  <si>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</si>
  <si>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</si>
  <si>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</si>
  <si>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</si>
  <si>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</si>
  <si>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</si>
  <si>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</si>
  <si>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</si>
  <si>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</si>
  <si>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</si>
  <si>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</si>
  <si>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</si>
  <si>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</si>
  <si>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</si>
  <si>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</si>
  <si>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</si>
  <si>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</si>
  <si>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</si>
  <si>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</si>
  <si>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</si>
  <si>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</si>
  <si>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</si>
  <si>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</si>
  <si>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</si>
  <si>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</si>
  <si>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</si>
  <si>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</si>
  <si>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</si>
  <si>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</si>
  <si>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</si>
  <si>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</si>
  <si>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</si>
  <si>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</si>
  <si>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</si>
  <si>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</si>
  <si>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</si>
  <si>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</si>
  <si>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</si>
  <si>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</si>
  <si>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</si>
  <si>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</si>
  <si>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</si>
  <si>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</si>
  <si>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</si>
  <si>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</si>
  <si>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</si>
  <si>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</si>
  <si>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</si>
  <si>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</si>
  <si>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</si>
  <si>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</si>
  <si>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</si>
  <si>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</si>
  <si>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</si>
  <si>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</si>
  <si>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</si>
  <si>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</si>
  <si>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</si>
  <si>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</si>
  <si>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</si>
  <si>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</si>
  <si>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</si>
  <si>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</si>
  <si>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</si>
  <si>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</si>
  <si>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</si>
  <si>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</si>
  <si>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</si>
  <si>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</si>
  <si>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</si>
  <si>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</si>
  <si>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</si>
  <si>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</si>
  <si>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</si>
  <si>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</si>
  <si>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</si>
  <si>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</si>
  <si>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</si>
  <si>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</si>
  <si>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</si>
  <si>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</si>
  <si>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</si>
  <si>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</si>
  <si>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</si>
  <si>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</si>
  <si>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</si>
  <si>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</si>
  <si>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</si>
  <si>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</si>
  <si>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</si>
  <si>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</si>
  <si>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</si>
  <si>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</si>
  <si>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</si>
  <si>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</si>
  <si>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</si>
  <si>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</si>
  <si>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</si>
  <si>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</si>
  <si>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</si>
  <si>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</si>
  <si>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</si>
  <si>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</si>
  <si>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</si>
  <si>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</si>
  <si>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</si>
  <si>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</si>
  <si>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</si>
  <si>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</si>
  <si>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</si>
  <si>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</si>
  <si>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</si>
  <si>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</si>
  <si>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</si>
  <si>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</si>
  <si>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</si>
  <si>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</si>
  <si>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</si>
  <si>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</si>
  <si>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</si>
  <si>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</si>
  <si>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</si>
  <si>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</si>
  <si>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</si>
  <si>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</si>
  <si>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</si>
  <si>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</si>
  <si>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</si>
  <si>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</si>
  <si>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</si>
  <si>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</si>
  <si>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</si>
  <si>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</si>
  <si>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</si>
  <si>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</si>
  <si>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</si>
  <si>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</si>
  <si>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</si>
  <si>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</si>
  <si>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</si>
  <si>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</si>
  <si>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</si>
  <si>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</si>
  <si>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</si>
  <si>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</si>
  <si>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</si>
  <si>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</si>
  <si>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</si>
  <si>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</si>
  <si>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</si>
  <si>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</si>
  <si>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</si>
  <si>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</si>
  <si>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</si>
  <si>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</si>
  <si>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</si>
  <si>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</si>
  <si>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</si>
  <si>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</si>
  <si>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</si>
  <si>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</si>
  <si>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</si>
  <si>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</si>
  <si>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</si>
  <si>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</si>
  <si>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</si>
  <si>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</si>
  <si>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</si>
  <si>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</si>
  <si>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</si>
  <si>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</si>
  <si>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</si>
  <si>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</si>
  <si>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</si>
  <si>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</si>
  <si>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</si>
  <si>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</si>
  <si>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</si>
  <si>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</si>
  <si>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</si>
  <si>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</si>
  <si>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</si>
  <si>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</si>
  <si>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</si>
  <si>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</si>
  <si>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</si>
  <si>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</si>
  <si>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</si>
  <si>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</si>
  <si>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</si>
  <si>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</si>
  <si>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</si>
  <si>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</si>
  <si>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</si>
  <si>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</si>
  <si>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</si>
  <si>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</si>
  <si>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</si>
  <si>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</si>
  <si>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</si>
  <si>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</si>
  <si>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</si>
  <si>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</si>
  <si>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</si>
  <si>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</si>
  <si>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</si>
  <si>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</si>
  <si>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</si>
  <si>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</si>
  <si>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</si>
  <si>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</si>
  <si>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</si>
  <si>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</si>
  <si>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</si>
  <si>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</si>
  <si>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</si>
  <si>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</si>
  <si>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</si>
  <si>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</si>
  <si>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</si>
  <si>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</si>
  <si>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</si>
  <si>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</si>
  <si>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</si>
  <si>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</si>
  <si>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</si>
  <si>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</si>
  <si>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</si>
  <si>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</si>
  <si>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</si>
  <si>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</si>
  <si>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</si>
  <si>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</si>
  <si>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</si>
  <si>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</si>
  <si>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</si>
  <si>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</si>
  <si>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</si>
  <si>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</si>
  <si>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</si>
  <si>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</si>
  <si>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</si>
  <si>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</si>
  <si>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</si>
  <si>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</si>
  <si>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</si>
  <si>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</si>
  <si>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</si>
  <si>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</si>
  <si>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</si>
  <si>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</si>
  <si>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</si>
  <si>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</si>
  <si>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</si>
  <si>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</si>
  <si>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</si>
  <si>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</si>
  <si>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</si>
  <si>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</si>
  <si>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</si>
  <si>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</si>
  <si>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</si>
  <si>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</si>
  <si>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</si>
  <si>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</si>
  <si>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</si>
  <si>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</si>
  <si>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</si>
  <si>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</si>
  <si>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</si>
  <si>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</si>
  <si>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</si>
  <si>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</si>
  <si>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</si>
  <si>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</si>
  <si>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</si>
  <si>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</si>
  <si>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</si>
  <si>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</si>
  <si>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</si>
  <si>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</si>
  <si>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</si>
  <si>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</si>
  <si>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</si>
  <si>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</si>
  <si>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</si>
  <si>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</si>
  <si>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</si>
  <si>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</si>
  <si>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</si>
  <si>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</si>
  <si>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</si>
  <si>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</si>
  <si>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</si>
  <si>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</si>
  <si>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</si>
  <si>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</si>
  <si>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</si>
  <si>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</si>
  <si>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</si>
  <si>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</si>
  <si>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</si>
  <si>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</si>
  <si>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</si>
  <si>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</si>
  <si>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</si>
  <si>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</si>
  <si>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</si>
  <si>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</si>
  <si>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</si>
  <si>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</si>
  <si>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</si>
  <si>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</si>
  <si>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</si>
  <si>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</si>
  <si>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</si>
  <si>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</si>
  <si>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</si>
  <si>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</si>
  <si>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</si>
  <si>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</si>
  <si>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</si>
  <si>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</si>
  <si>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</si>
  <si>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</si>
  <si>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</si>
  <si>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</si>
  <si>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</si>
  <si>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</si>
  <si>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</si>
  <si>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</si>
  <si>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</si>
  <si>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</si>
  <si>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</si>
  <si>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</si>
  <si>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</si>
  <si>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</si>
  <si>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</si>
  <si>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</si>
  <si>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</si>
  <si>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</si>
  <si>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</si>
  <si>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</si>
  <si>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</si>
  <si>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</si>
  <si>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</si>
  <si>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</si>
  <si>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</si>
  <si>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</si>
  <si>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</si>
  <si>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</si>
  <si>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</si>
  <si>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</si>
  <si>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</si>
  <si>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</si>
  <si>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</si>
  <si>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</si>
  <si>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</si>
  <si>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</si>
  <si>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</si>
  <si>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</si>
  <si>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</si>
  <si>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</si>
  <si>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</si>
  <si>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</si>
  <si>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</si>
  <si>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</si>
  <si>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</si>
  <si>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</si>
  <si>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</si>
  <si>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</si>
  <si>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</si>
  <si>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</si>
  <si>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</si>
  <si>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</si>
  <si>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</si>
  <si>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</si>
  <si>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</si>
  <si>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</si>
  <si>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</si>
  <si>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</si>
  <si>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</si>
  <si>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</si>
  <si>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</si>
  <si>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</si>
  <si>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</si>
  <si>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</si>
  <si>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</si>
  <si>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</si>
  <si>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</si>
  <si>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</si>
  <si>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</si>
  <si>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</si>
  <si>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</si>
  <si>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</si>
  <si>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</si>
  <si>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</si>
  <si>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</si>
  <si>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</si>
  <si>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</si>
  <si>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</si>
  <si>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</si>
  <si>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</si>
  <si>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</si>
  <si>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</si>
  <si>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</si>
  <si>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</si>
  <si>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</si>
  <si>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</si>
  <si>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</si>
  <si>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</si>
  <si>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</si>
  <si>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</si>
  <si>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</si>
  <si>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</si>
  <si>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</si>
  <si>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</si>
  <si>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</si>
  <si>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</si>
  <si>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</si>
  <si>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</si>
  <si>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</si>
  <si>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</si>
  <si>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</si>
  <si>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</si>
  <si>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</si>
  <si>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</si>
  <si>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</si>
  <si>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</si>
  <si>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</si>
  <si>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</si>
  <si>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</si>
  <si>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</si>
  <si>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</si>
  <si>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</si>
  <si>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</si>
  <si>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</si>
  <si>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</si>
  <si>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</si>
  <si>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</si>
  <si>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</si>
  <si>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</si>
  <si>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</si>
  <si>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</si>
  <si>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</si>
  <si>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</si>
  <si>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</si>
  <si>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</si>
  <si>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</si>
  <si>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</si>
  <si>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</si>
  <si>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</si>
  <si>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</si>
  <si>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</si>
  <si>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</si>
  <si>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</si>
  <si>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</si>
  <si>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</si>
  <si>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</si>
  <si>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</si>
  <si>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</si>
  <si>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</si>
  <si>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</si>
  <si>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</si>
  <si>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</si>
  <si>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</si>
  <si>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</si>
  <si>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</si>
  <si>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</si>
  <si>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</si>
  <si>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</si>
  <si>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</si>
  <si>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</si>
  <si>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</si>
  <si>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</si>
  <si>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</si>
  <si>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</si>
  <si>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</si>
  <si>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</si>
  <si>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</si>
  <si>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</si>
  <si>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</si>
  <si>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</si>
  <si>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</si>
  <si>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</si>
  <si>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</si>
  <si>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</si>
  <si>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</si>
  <si>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</si>
  <si>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</si>
  <si>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</si>
  <si>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</si>
  <si>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</si>
  <si>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</si>
  <si>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</si>
  <si>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</si>
  <si>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</si>
  <si>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</si>
  <si>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</si>
  <si>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</si>
  <si>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</si>
  <si>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</si>
  <si>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</si>
  <si>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</si>
  <si>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</si>
  <si>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</si>
  <si>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</si>
  <si>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</si>
  <si>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</si>
  <si>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</si>
  <si>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</si>
  <si>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</si>
  <si>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</si>
  <si>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</si>
  <si>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</si>
  <si>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</si>
  <si>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</si>
  <si>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</si>
  <si>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</si>
  <si>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</si>
  <si>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</si>
  <si>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</si>
  <si>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</si>
  <si>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</si>
  <si>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</si>
  <si>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</si>
  <si>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</si>
  <si>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</si>
  <si>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</si>
  <si>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</si>
  <si>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</si>
  <si>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</si>
  <si>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</si>
  <si>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</si>
  <si>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</si>
  <si>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</si>
  <si>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</si>
  <si>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</si>
  <si>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</si>
  <si>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</si>
  <si>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</si>
  <si>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</si>
  <si>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</si>
  <si>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</si>
  <si>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</si>
  <si>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</si>
  <si>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</si>
  <si>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</si>
  <si>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</si>
  <si>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</si>
  <si>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</si>
  <si>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</si>
  <si>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</si>
  <si>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</si>
  <si>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</si>
  <si>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</si>
  <si>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</si>
  <si>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</si>
  <si>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</si>
  <si>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</si>
  <si>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</si>
  <si>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</si>
  <si>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</si>
  <si>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</si>
  <si>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</si>
  <si>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</si>
  <si>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</si>
  <si>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</si>
  <si>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</si>
  <si>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</si>
  <si>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</si>
  <si>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</si>
  <si>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</si>
  <si>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</si>
  <si>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</si>
  <si>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</si>
  <si>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</si>
  <si>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</si>
  <si>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</si>
  <si>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</si>
  <si>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</si>
  <si>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</si>
  <si>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</si>
  <si>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</si>
  <si>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</si>
  <si>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</si>
  <si>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</si>
  <si>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</si>
  <si>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</si>
  <si>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</si>
  <si>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</si>
  <si>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</si>
  <si>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</si>
  <si>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</si>
  <si>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</si>
  <si>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</si>
  <si>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</si>
  <si>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</si>
  <si>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</si>
  <si>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</si>
  <si>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</si>
  <si>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</si>
  <si>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</si>
  <si>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</si>
  <si>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</si>
  <si>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</si>
  <si>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</si>
  <si>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</si>
  <si>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</si>
  <si>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</si>
  <si>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</si>
  <si>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</si>
  <si>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</si>
  <si>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</si>
  <si>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</si>
  <si>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</si>
  <si>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</si>
  <si>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</si>
  <si>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</si>
  <si>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</si>
  <si>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</si>
  <si>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</si>
  <si>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</si>
  <si>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</si>
  <si>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</si>
  <si>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</si>
  <si>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</si>
  <si>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</si>
  <si>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</si>
  <si>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</si>
  <si>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</si>
  <si>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</si>
  <si>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</si>
  <si>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</si>
  <si>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</si>
  <si>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</si>
  <si>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</si>
  <si>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</si>
  <si>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</si>
  <si>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</si>
  <si>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</si>
  <si>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</si>
  <si>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</si>
  <si>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</si>
  <si>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</si>
  <si>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</si>
  <si>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</si>
  <si>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</si>
  <si>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</si>
  <si>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</si>
  <si>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</si>
  <si>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</si>
  <si>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</si>
  <si>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</si>
  <si>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</si>
  <si>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</si>
  <si>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</si>
  <si>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</si>
  <si>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</si>
  <si>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</si>
  <si>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</si>
  <si>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</si>
  <si>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</si>
  <si>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</si>
  <si>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</si>
  <si>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</si>
  <si>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</si>
  <si>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</si>
  <si>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</si>
  <si>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</si>
  <si>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</si>
  <si>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</si>
  <si>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</si>
  <si>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</si>
  <si>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</si>
  <si>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</si>
  <si>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</si>
  <si>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</si>
  <si>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</si>
  <si>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</si>
  <si>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</si>
  <si>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</si>
  <si>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</si>
  <si>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</si>
  <si>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</si>
  <si>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</si>
  <si>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</si>
  <si>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</si>
  <si>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</si>
  <si>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</si>
  <si>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</si>
  <si>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</si>
  <si>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</si>
  <si>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</si>
  <si>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</si>
  <si>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</si>
  <si>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</si>
  <si>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</si>
  <si>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</si>
  <si>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</si>
  <si>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</si>
  <si>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</si>
  <si>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</si>
  <si>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</si>
  <si>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</si>
  <si>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</si>
  <si>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</si>
  <si>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</si>
  <si>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</si>
  <si>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</si>
  <si>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</si>
  <si>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</si>
  <si>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</si>
  <si>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</si>
  <si>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</si>
  <si>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</si>
  <si>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</si>
  <si>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</si>
  <si>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</si>
  <si>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</si>
  <si>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</si>
  <si>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</si>
  <si>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</si>
  <si>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</si>
  <si>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</si>
  <si>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</si>
  <si>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</si>
  <si>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</si>
  <si>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</si>
  <si>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</si>
  <si>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</si>
  <si>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</si>
  <si>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</si>
  <si>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</si>
  <si>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</si>
  <si>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</si>
  <si>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</si>
  <si>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</si>
  <si>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</si>
  <si>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</si>
  <si>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</si>
  <si>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</si>
  <si>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</si>
  <si>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</si>
  <si>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</si>
  <si>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</si>
  <si>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</si>
  <si>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</si>
  <si>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</si>
  <si>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</si>
  <si>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</si>
  <si>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</si>
  <si>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</si>
  <si>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</si>
  <si>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</si>
  <si>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</si>
  <si>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</si>
  <si>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</si>
  <si>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</si>
  <si>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</si>
  <si>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</si>
  <si>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</si>
  <si>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</si>
  <si>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</si>
  <si>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</si>
  <si>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</si>
  <si>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</si>
  <si>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</si>
  <si>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</si>
  <si>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</si>
  <si>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</si>
  <si>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</si>
  <si>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</si>
  <si>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</si>
  <si>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</si>
  <si>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</si>
  <si>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</si>
  <si>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</si>
  <si>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</si>
  <si>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</si>
  <si>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</si>
  <si>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</si>
  <si>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</si>
  <si>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</si>
  <si>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</si>
  <si>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</si>
  <si>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</si>
  <si>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</si>
  <si>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</si>
  <si>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</si>
  <si>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</si>
  <si>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</si>
  <si>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</si>
  <si>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</si>
  <si>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</si>
  <si>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</si>
  <si>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</si>
  <si>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</si>
  <si>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</si>
  <si>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</si>
  <si>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</si>
  <si>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</si>
  <si>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</si>
  <si>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</si>
  <si>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</si>
  <si>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</si>
  <si>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</si>
  <si>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</si>
  <si>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</si>
  <si>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</si>
  <si>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</si>
  <si>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</si>
  <si>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</si>
  <si>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</si>
  <si>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</si>
  <si>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</si>
  <si>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</si>
  <si>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</si>
  <si>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</si>
  <si>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</si>
  <si>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</si>
  <si>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</si>
  <si>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</si>
  <si>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</si>
  <si>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</si>
  <si>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</si>
  <si>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</si>
  <si>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</si>
  <si>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</si>
  <si>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</si>
  <si>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</si>
  <si>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</si>
  <si>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</si>
  <si>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</si>
  <si>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</si>
  <si>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</si>
  <si>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</si>
  <si>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</si>
  <si>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</si>
  <si>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</si>
  <si>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</si>
  <si>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</si>
  <si>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</si>
  <si>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</si>
  <si>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</si>
  <si>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</si>
  <si>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</si>
  <si>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</si>
  <si>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</si>
  <si>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</si>
  <si>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</si>
  <si>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</si>
  <si>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</si>
  <si>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</si>
  <si>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</si>
  <si>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</si>
  <si>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</si>
  <si>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</si>
  <si>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</si>
  <si>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</si>
  <si>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</si>
  <si>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</si>
  <si>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</si>
  <si>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</si>
  <si>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</si>
  <si>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</si>
  <si>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</si>
  <si>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</si>
  <si>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</si>
  <si>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</si>
  <si>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</si>
  <si>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</si>
  <si>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</si>
  <si>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</si>
  <si>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</si>
  <si>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</si>
  <si>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</si>
  <si>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</si>
  <si>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</si>
  <si>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</si>
  <si>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</si>
  <si>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</si>
  <si>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</si>
  <si>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</si>
  <si>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</si>
  <si>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</si>
  <si>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</si>
  <si>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</si>
  <si>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</si>
  <si>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</si>
  <si>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</si>
  <si>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</si>
  <si>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</si>
  <si>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</si>
  <si>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</si>
  <si>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</si>
  <si>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</si>
  <si>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</si>
  <si>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</si>
  <si>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</si>
  <si>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</si>
  <si>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</si>
  <si>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</si>
  <si>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</si>
  <si>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</si>
  <si>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</si>
  <si>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</si>
  <si>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</si>
  <si>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</si>
  <si>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</si>
  <si>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</si>
  <si>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</si>
  <si>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</si>
  <si>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</si>
  <si>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</si>
  <si>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</si>
  <si>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</si>
  <si>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</si>
  <si>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</si>
  <si>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</si>
  <si>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</si>
  <si>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</si>
  <si>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</si>
  <si>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</si>
  <si>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</si>
  <si>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</si>
  <si>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</si>
  <si>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</si>
  <si>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</si>
  <si>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</si>
  <si>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</si>
  <si>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</si>
  <si>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</si>
  <si>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</si>
  <si>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</si>
  <si>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</si>
  <si>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</si>
  <si>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</si>
  <si>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</si>
  <si>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</si>
  <si>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</si>
  <si>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</si>
  <si>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</si>
  <si>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</si>
  <si>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</si>
  <si>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</si>
  <si>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</si>
  <si>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</si>
  <si>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</si>
  <si>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</si>
  <si>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</si>
  <si>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</si>
  <si>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</si>
  <si>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</si>
  <si>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</si>
  <si>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</si>
  <si>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</si>
  <si>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</si>
  <si>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</si>
  <si>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</si>
  <si>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</si>
  <si>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</si>
  <si>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</si>
  <si>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</si>
  <si>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</si>
  <si>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</si>
  <si>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</si>
  <si>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</si>
  <si>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</si>
  <si>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</si>
  <si>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</si>
  <si>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</si>
  <si>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</si>
  <si>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</si>
  <si>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</si>
  <si>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</si>
  <si>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</si>
  <si>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</si>
  <si>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</si>
  <si>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</si>
  <si>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</si>
  <si>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</si>
  <si>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</si>
  <si>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</si>
  <si>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</si>
  <si>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</si>
  <si>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</si>
  <si>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</si>
  <si>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</si>
  <si>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</si>
  <si>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</si>
  <si>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</si>
  <si>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</si>
  <si>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</si>
  <si>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</si>
  <si>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</si>
  <si>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</si>
  <si>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</si>
  <si>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</si>
  <si>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</si>
  <si>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</si>
  <si>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</si>
  <si>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</si>
  <si>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</si>
  <si>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</si>
  <si>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</si>
  <si>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</si>
  <si>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</si>
  <si>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</si>
  <si>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</si>
  <si>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</si>
  <si>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</si>
  <si>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</si>
  <si>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</si>
  <si>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</si>
  <si>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</si>
  <si>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</si>
  <si>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</si>
  <si>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</si>
  <si>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</si>
  <si>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</si>
  <si>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</si>
  <si>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</si>
  <si>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</si>
  <si>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</si>
  <si>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</si>
  <si>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</si>
  <si>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</si>
  <si>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</si>
  <si>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</si>
  <si>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</si>
  <si>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</si>
  <si>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</si>
  <si>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</si>
  <si>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</si>
  <si>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</si>
  <si>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</si>
  <si>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</si>
  <si>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</si>
  <si>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</si>
  <si>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</si>
  <si>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</si>
  <si>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</si>
  <si>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</si>
  <si>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</si>
  <si>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</si>
  <si>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</si>
  <si>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</si>
  <si>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</si>
  <si>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</si>
  <si>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</si>
  <si>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</si>
  <si>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</si>
  <si>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</si>
  <si>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</si>
  <si>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</si>
  <si>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</si>
  <si>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</si>
  <si>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</si>
  <si>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</si>
  <si>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</si>
  <si>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</si>
  <si>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</si>
  <si>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</si>
  <si>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</si>
  <si>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</si>
  <si>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</si>
  <si>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</si>
  <si>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</si>
  <si>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</si>
  <si>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</si>
  <si>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</si>
  <si>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</si>
  <si>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</si>
  <si>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</si>
  <si>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</si>
  <si>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</si>
  <si>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</si>
  <si>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</si>
  <si>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</si>
  <si>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</si>
  <si>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</si>
  <si>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</si>
  <si>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</si>
  <si>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</si>
  <si>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</si>
  <si>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</si>
  <si>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</si>
  <si>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</si>
  <si>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</si>
  <si>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</si>
  <si>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</si>
  <si>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</si>
  <si>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</si>
  <si>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</si>
  <si>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</si>
  <si>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</si>
  <si>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</si>
  <si>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</si>
  <si>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</si>
  <si>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</si>
  <si>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</si>
  <si>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</si>
  <si>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</si>
  <si>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</si>
  <si>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</si>
  <si>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</si>
  <si>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</si>
  <si>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</si>
  <si>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</si>
  <si>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</si>
  <si>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</si>
  <si>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</si>
  <si>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</si>
  <si>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</si>
  <si>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</si>
  <si>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</si>
  <si>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</si>
  <si>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</si>
  <si>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</si>
  <si>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</si>
  <si>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</si>
  <si>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</si>
  <si>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</si>
  <si>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</si>
  <si>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</si>
  <si>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</si>
  <si>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</si>
  <si>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</si>
  <si>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</si>
  <si>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</si>
  <si>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</si>
  <si>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</si>
  <si>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</si>
  <si>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</si>
  <si>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</si>
  <si>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</si>
  <si>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</si>
  <si>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</si>
  <si>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</si>
  <si>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</si>
  <si>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</si>
  <si>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</si>
  <si>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</si>
  <si>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</si>
  <si>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</si>
  <si>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</si>
  <si>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</si>
  <si>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</si>
  <si>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</si>
  <si>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</si>
  <si>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</si>
  <si>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</si>
  <si>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</si>
  <si>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</si>
  <si>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</si>
  <si>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</si>
  <si>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</si>
  <si>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</si>
  <si>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</si>
  <si>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</si>
  <si>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</si>
  <si>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</si>
  <si>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</si>
  <si>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</si>
  <si>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</si>
  <si>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</si>
  <si>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</si>
  <si>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</si>
  <si>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</si>
  <si>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</si>
  <si>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</si>
  <si>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</si>
  <si>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</si>
  <si>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</si>
  <si>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</si>
  <si>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</si>
  <si>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</si>
  <si>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</si>
  <si>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</si>
  <si>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</si>
  <si>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</si>
  <si>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</si>
  <si>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</si>
  <si>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</si>
  <si>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</si>
  <si>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</si>
  <si>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</si>
  <si>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</si>
  <si>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</si>
  <si>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</si>
  <si>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</si>
  <si>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</si>
  <si>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</si>
  <si>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</si>
  <si>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</si>
  <si>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</si>
  <si>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</si>
  <si>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</si>
  <si>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</si>
  <si>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</si>
  <si>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</si>
  <si>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</si>
  <si>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</si>
  <si>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</si>
  <si>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</si>
  <si>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</si>
  <si>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</si>
  <si>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</si>
  <si>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</si>
  <si>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</si>
  <si>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</si>
  <si>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</si>
  <si>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</si>
  <si>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</si>
  <si>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</si>
  <si>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</si>
  <si>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</si>
  <si>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</si>
  <si>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</si>
  <si>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</si>
  <si>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</si>
  <si>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</si>
  <si>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</si>
  <si>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</si>
  <si>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</si>
  <si>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</si>
  <si>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</si>
  <si>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</si>
  <si>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</si>
  <si>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</si>
  <si>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</si>
  <si>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</si>
  <si>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</si>
  <si>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</si>
  <si>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</si>
  <si>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</si>
  <si>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</si>
  <si>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</si>
  <si>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</si>
  <si>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</si>
  <si>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</si>
  <si>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</si>
  <si>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</si>
  <si>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</si>
  <si>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</si>
  <si>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</si>
  <si>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</si>
  <si>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</si>
  <si>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</si>
  <si>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</si>
  <si>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</si>
  <si>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</si>
  <si>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</si>
  <si>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</si>
  <si>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</si>
  <si>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</si>
  <si>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</si>
  <si>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</si>
  <si>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</si>
  <si>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</si>
  <si>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</si>
  <si>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</si>
  <si>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</si>
  <si>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</si>
  <si>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</si>
  <si>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</si>
  <si>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</si>
  <si>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</si>
  <si>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</si>
  <si>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</si>
  <si>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</si>
  <si>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</si>
  <si>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</si>
  <si>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</si>
  <si>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</si>
  <si>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</si>
  <si>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</si>
  <si>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</si>
  <si>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</si>
  <si>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</si>
  <si>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</si>
  <si>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</si>
  <si>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</si>
  <si>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</si>
  <si>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</si>
  <si>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</si>
  <si>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</si>
  <si>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</si>
  <si>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</si>
  <si>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</si>
  <si>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</si>
  <si>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</si>
  <si>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</si>
  <si>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</si>
  <si>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</si>
  <si>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</si>
  <si>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</si>
  <si>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</si>
  <si>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</si>
  <si>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</si>
  <si>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</si>
  <si>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</si>
  <si>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</si>
  <si>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</si>
  <si>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</si>
  <si>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</si>
  <si>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</si>
  <si>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</si>
  <si>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</si>
  <si>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</si>
  <si>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</si>
  <si>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</si>
  <si>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</si>
  <si>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</si>
  <si>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</si>
  <si>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</si>
  <si>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</si>
  <si>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</si>
  <si>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</si>
  <si>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</si>
  <si>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</si>
  <si>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</si>
  <si>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</si>
  <si>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</si>
  <si>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</si>
  <si>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</si>
  <si>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</si>
  <si>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</si>
  <si>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</si>
  <si>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</si>
  <si>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</si>
  <si>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</si>
  <si>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</si>
  <si>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</si>
  <si>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</si>
  <si>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</si>
  <si>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</si>
  <si>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</si>
  <si>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</si>
  <si>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</si>
  <si>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</si>
  <si>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</si>
  <si>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</si>
  <si>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</si>
  <si>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</si>
  <si>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</si>
  <si>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</si>
  <si>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</si>
  <si>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</si>
  <si>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</si>
  <si>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</si>
  <si>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</si>
  <si>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</si>
  <si>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</si>
  <si>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</si>
  <si>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</si>
  <si>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</si>
  <si>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</si>
  <si>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</si>
  <si>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</si>
  <si>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</si>
  <si>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</si>
  <si>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</si>
  <si>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</si>
  <si>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</si>
  <si>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</si>
  <si>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</si>
  <si>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</si>
  <si>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</si>
  <si>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</si>
  <si>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</si>
  <si>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</si>
  <si>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</si>
  <si>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</si>
  <si>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</si>
  <si>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</si>
  <si>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</si>
  <si>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</si>
  <si>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</si>
  <si>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</si>
  <si>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</si>
  <si>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</si>
  <si>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</si>
  <si>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</si>
  <si>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</si>
  <si>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</si>
  <si>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</si>
  <si>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</si>
  <si>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</si>
  <si>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</si>
  <si>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</si>
  <si>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</si>
  <si>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</si>
  <si>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</si>
  <si>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</si>
  <si>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</si>
  <si>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</si>
  <si>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</si>
  <si>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</si>
  <si>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</si>
  <si>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</si>
  <si>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</si>
  <si>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</si>
  <si>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</si>
  <si>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</si>
  <si>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</si>
  <si>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</si>
  <si>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</si>
  <si>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</si>
  <si>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</si>
  <si>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</si>
  <si>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</si>
  <si>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</si>
  <si>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</si>
  <si>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</si>
  <si>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</si>
  <si>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</si>
  <si>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</si>
  <si>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</si>
  <si>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</si>
  <si>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</si>
  <si>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</si>
  <si>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</si>
  <si>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</si>
  <si>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</si>
  <si>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</si>
  <si>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</si>
  <si>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</si>
  <si>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</si>
  <si>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</si>
  <si>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</si>
  <si>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</si>
  <si>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</si>
  <si>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</si>
  <si>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</si>
  <si>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</si>
  <si>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</si>
  <si>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</si>
  <si>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</si>
  <si>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</si>
  <si>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</si>
  <si>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</si>
  <si>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</si>
  <si>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</si>
  <si>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</si>
  <si>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</si>
  <si>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</si>
  <si>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</si>
  <si>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</si>
  <si>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</si>
  <si>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</si>
  <si>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</si>
  <si>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</si>
  <si>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</si>
  <si>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</si>
  <si>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</si>
  <si>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</si>
  <si>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</si>
  <si>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</si>
  <si>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</si>
  <si>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</si>
  <si>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</si>
  <si>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</si>
  <si>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</si>
  <si>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</si>
  <si>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</si>
  <si>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</si>
  <si>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</si>
  <si>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</si>
  <si>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</si>
  <si>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</si>
  <si>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</si>
  <si>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</si>
  <si>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</si>
  <si>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</si>
  <si>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</si>
  <si>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</si>
  <si>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</si>
  <si>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</si>
  <si>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</si>
  <si>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</si>
  <si>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</si>
  <si>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</si>
  <si>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</si>
  <si>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</si>
  <si>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</si>
  <si>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</si>
  <si>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</si>
  <si>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</si>
  <si>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</si>
  <si>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</si>
  <si>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</si>
  <si>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</si>
  <si>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</si>
  <si>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</si>
  <si>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</si>
  <si>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</si>
  <si>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</si>
  <si>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</si>
  <si>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</si>
  <si>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</si>
  <si>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</si>
  <si>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</si>
  <si>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</si>
  <si>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</si>
  <si>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</si>
  <si>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</si>
  <si>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</si>
  <si>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</si>
  <si>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</si>
  <si>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</si>
  <si>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</si>
  <si>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</si>
  <si>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</si>
  <si>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</si>
  <si>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</si>
  <si>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</si>
  <si>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</si>
  <si>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</si>
  <si>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</si>
  <si>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</si>
  <si>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</si>
  <si>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</si>
  <si>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</si>
  <si>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</si>
  <si>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</si>
  <si>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</si>
  <si>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</si>
  <si>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</si>
  <si>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</si>
  <si>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</si>
  <si>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</si>
  <si>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</si>
  <si>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</si>
  <si>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</si>
  <si>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</si>
  <si>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</si>
  <si>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</si>
  <si>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</si>
  <si>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</si>
  <si>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</si>
  <si>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</si>
  <si>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</si>
  <si>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</si>
  <si>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</si>
  <si>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</si>
  <si>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</si>
  <si>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</si>
  <si>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</si>
  <si>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</si>
  <si>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</si>
  <si>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</si>
  <si>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</si>
  <si>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</si>
  <si>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</si>
  <si>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</si>
  <si>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</si>
  <si>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</si>
  <si>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</si>
  <si>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</si>
  <si>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</si>
  <si>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</si>
  <si>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</si>
  <si>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</si>
  <si>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</si>
  <si>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</si>
  <si>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</si>
  <si>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</si>
  <si>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</si>
  <si>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</si>
  <si>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</si>
  <si>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</si>
  <si>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</si>
  <si>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</si>
  <si>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</si>
  <si>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</si>
  <si>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</si>
  <si>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</si>
  <si>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</si>
  <si>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</si>
  <si>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</si>
  <si>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</si>
  <si>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</si>
  <si>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</si>
  <si>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</si>
  <si>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</si>
  <si>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</si>
  <si>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</si>
  <si>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</si>
  <si>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</si>
  <si>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</si>
  <si>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</si>
  <si>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</si>
  <si>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</si>
  <si>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</si>
  <si>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</si>
  <si>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</si>
  <si>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</si>
  <si>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</si>
  <si>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</si>
  <si>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</si>
  <si>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</si>
  <si>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</si>
  <si>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</si>
  <si>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</si>
  <si>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</si>
  <si>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</si>
  <si>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</si>
  <si>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</si>
  <si>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</si>
  <si>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</si>
  <si>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</si>
  <si>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</si>
  <si>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</si>
  <si>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</si>
  <si>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</si>
  <si>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</si>
  <si>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</si>
  <si>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</si>
  <si>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</si>
  <si>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</si>
  <si>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</si>
  <si>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</si>
  <si>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</si>
  <si>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</si>
  <si>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</si>
  <si>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</si>
  <si>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</si>
  <si>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</si>
  <si>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</si>
  <si>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</si>
  <si>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</si>
  <si>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</si>
  <si>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</si>
  <si>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</si>
  <si>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</si>
  <si>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</si>
  <si>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</si>
  <si>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</si>
  <si>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</si>
  <si>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</si>
  <si>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</si>
  <si>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</si>
  <si>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</si>
  <si>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</si>
  <si>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</si>
  <si>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</si>
  <si>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</si>
  <si>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</si>
  <si>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</si>
  <si>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</si>
  <si>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</si>
  <si>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</si>
  <si>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</si>
  <si>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</si>
  <si>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</si>
  <si>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</si>
  <si>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</si>
  <si>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</si>
  <si>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</si>
  <si>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</si>
  <si>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</si>
  <si>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</si>
  <si>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</si>
  <si>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</si>
  <si>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</si>
  <si>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</si>
  <si>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</si>
  <si>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</si>
  <si>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</si>
  <si>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</si>
  <si>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</si>
  <si>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</si>
  <si>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</si>
  <si>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</si>
  <si>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</si>
  <si>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</si>
  <si>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</si>
  <si>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</si>
  <si>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</si>
  <si>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</si>
  <si>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</si>
  <si>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</si>
  <si>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</si>
  <si>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</si>
  <si>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</si>
  <si>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</si>
  <si>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</si>
  <si>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</si>
  <si>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</si>
  <si>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</si>
  <si>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</si>
  <si>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</si>
  <si>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</si>
  <si>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</si>
  <si>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</si>
  <si>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</si>
  <si>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</si>
  <si>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</si>
  <si>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</si>
  <si>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</si>
  <si>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</si>
  <si>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</si>
  <si>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</si>
  <si>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</si>
  <si>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</si>
  <si>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</si>
  <si>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</si>
  <si>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</si>
  <si>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</si>
  <si>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</si>
  <si>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</si>
  <si>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</si>
  <si>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</si>
  <si>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</si>
  <si>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</si>
  <si>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</si>
  <si>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</si>
  <si>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</si>
  <si>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</si>
  <si>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</si>
  <si>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</si>
  <si>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</si>
  <si>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</si>
  <si>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</si>
  <si>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</si>
  <si>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</si>
  <si>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</si>
  <si>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</si>
  <si>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</si>
  <si>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</si>
  <si>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</si>
  <si>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</si>
  <si>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</si>
  <si>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</si>
  <si>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</si>
  <si>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</si>
  <si>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</si>
  <si>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</si>
  <si>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</si>
  <si>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</si>
  <si>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</si>
  <si>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</si>
  <si>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</si>
  <si>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</si>
  <si>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</si>
  <si>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</si>
  <si>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</si>
  <si>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</si>
  <si>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</si>
  <si>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</si>
  <si>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</si>
  <si>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</si>
  <si>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</si>
  <si>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</si>
  <si>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</si>
  <si>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</si>
  <si>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</si>
  <si>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</si>
  <si>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</si>
  <si>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</si>
  <si>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</si>
  <si>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</si>
  <si>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</si>
  <si>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</si>
  <si>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</si>
  <si>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</si>
  <si>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</si>
  <si>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</si>
  <si>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</si>
  <si>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</si>
  <si>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</si>
  <si>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</si>
  <si>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</si>
  <si>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</si>
  <si>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</si>
  <si>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</si>
  <si>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</si>
  <si>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</si>
  <si>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</si>
  <si>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</si>
  <si>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</si>
  <si>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</si>
  <si>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</si>
  <si>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</si>
  <si>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</si>
  <si>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</si>
  <si>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</si>
  <si>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</si>
  <si>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</si>
  <si>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</si>
  <si>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</si>
  <si>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</si>
  <si>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</si>
  <si>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</si>
  <si>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</si>
  <si>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</si>
  <si>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</si>
  <si>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</si>
  <si>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</si>
  <si>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</si>
  <si>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</si>
  <si>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</si>
  <si>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</si>
  <si>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</si>
  <si>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</si>
  <si>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</si>
  <si>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</si>
  <si>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</si>
  <si>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</si>
  <si>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</si>
  <si>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</si>
  <si>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</si>
  <si>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</si>
  <si>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</si>
  <si>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</si>
  <si>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</si>
  <si>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</si>
  <si>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</si>
  <si>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</si>
  <si>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</si>
  <si>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</si>
  <si>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</si>
  <si>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</si>
  <si>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</si>
  <si>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</si>
  <si>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</si>
  <si>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</si>
  <si>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</si>
  <si>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</si>
  <si>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</si>
  <si>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</si>
  <si>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</si>
  <si>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</si>
  <si>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</si>
  <si>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</si>
  <si>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</si>
  <si>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</si>
  <si>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</si>
  <si>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</si>
  <si>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</si>
  <si>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</si>
  <si>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</si>
  <si>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</si>
  <si>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</si>
  <si>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</si>
  <si>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</si>
  <si>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</si>
  <si>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</si>
  <si>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</si>
  <si>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</si>
  <si>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</si>
  <si>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</si>
  <si>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</si>
  <si>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</si>
  <si>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</si>
  <si>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</si>
  <si>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</si>
  <si>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</si>
  <si>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</si>
  <si>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</si>
  <si>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</si>
  <si>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</si>
  <si>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</si>
  <si>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</si>
  <si>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</si>
  <si>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</si>
  <si>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</si>
  <si>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</si>
  <si>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</si>
  <si>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</si>
  <si>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</si>
  <si>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</si>
  <si>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</si>
  <si>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</si>
  <si>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</si>
  <si>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</si>
  <si>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</si>
  <si>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</si>
  <si>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</si>
  <si>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</si>
  <si>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</si>
  <si>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</si>
  <si>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</si>
  <si>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</si>
  <si>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</si>
  <si>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</si>
  <si>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</si>
  <si>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</si>
  <si>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</si>
  <si>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</si>
  <si>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</si>
  <si>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</si>
  <si>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</si>
  <si>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</si>
  <si>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</si>
  <si>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</si>
  <si>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</si>
  <si>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</si>
  <si>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</si>
  <si>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</si>
  <si>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</si>
  <si>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</si>
  <si>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</si>
  <si>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</si>
  <si>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</si>
  <si>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</si>
  <si>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</si>
  <si>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</si>
  <si>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</si>
  <si>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</si>
  <si>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</si>
  <si>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</si>
  <si>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</si>
  <si>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</si>
  <si>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</si>
  <si>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</si>
  <si>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</si>
  <si>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</si>
  <si>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</si>
  <si>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</si>
  <si>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</si>
  <si>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</si>
  <si>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</si>
  <si>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</si>
  <si>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</si>
  <si>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</si>
  <si>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</si>
  <si>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</si>
  <si>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</si>
  <si>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</si>
  <si>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</si>
  <si>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</si>
  <si>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</si>
  <si>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</si>
  <si>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</si>
  <si>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</si>
  <si>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</si>
  <si>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</si>
  <si>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</si>
  <si>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</si>
  <si>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</si>
  <si>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</si>
  <si>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</si>
  <si>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</si>
  <si>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</si>
  <si>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</si>
  <si>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</si>
  <si>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</si>
  <si>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</si>
  <si>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</si>
  <si>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</si>
  <si>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</si>
  <si>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</si>
  <si>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</si>
  <si>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</si>
  <si>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</si>
  <si>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</si>
  <si>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</si>
  <si>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</si>
  <si>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</si>
  <si>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</si>
  <si>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</si>
  <si>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</si>
  <si>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</si>
  <si>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</si>
  <si>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</si>
  <si>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</si>
  <si>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</si>
  <si>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</si>
  <si>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</si>
  <si>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</si>
  <si>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</si>
  <si>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</si>
  <si>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</si>
  <si>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</si>
  <si>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</si>
  <si>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</si>
  <si>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</si>
  <si>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</si>
  <si>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</si>
  <si>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</si>
  <si>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</si>
  <si>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</si>
  <si>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</si>
  <si>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</si>
  <si>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</si>
  <si>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</si>
  <si>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</si>
  <si>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</si>
  <si>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</si>
  <si>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</si>
  <si>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</si>
  <si>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</si>
  <si>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</si>
  <si>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</si>
  <si>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</si>
  <si>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</si>
  <si>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</si>
  <si>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</si>
  <si>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</si>
  <si>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</si>
  <si>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</si>
  <si>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</si>
  <si>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</si>
  <si>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</si>
  <si>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</si>
  <si>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</si>
  <si>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</si>
  <si>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</si>
  <si>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</si>
  <si>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</si>
  <si>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</si>
  <si>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</si>
  <si>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</si>
  <si>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</si>
  <si>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</si>
  <si>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</si>
  <si>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</si>
  <si>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</si>
  <si>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</si>
  <si>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</si>
  <si>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</si>
  <si>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</si>
  <si>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</si>
  <si>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</si>
  <si>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</si>
  <si>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</si>
  <si>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</si>
  <si>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</si>
  <si>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</si>
  <si>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</si>
  <si>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</si>
  <si>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</si>
  <si>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</si>
  <si>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</si>
  <si>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</si>
  <si>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</si>
  <si>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</si>
  <si>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</si>
  <si>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</si>
  <si>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</si>
  <si>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</si>
  <si>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</si>
  <si>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</si>
  <si>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</si>
  <si>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</si>
  <si>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</si>
  <si>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</si>
  <si>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</si>
  <si>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</si>
  <si>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</si>
  <si>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</si>
  <si>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</si>
  <si>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</si>
  <si>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</si>
  <si>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</si>
  <si>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</si>
  <si>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</si>
  <si>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</si>
  <si>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</si>
  <si>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</si>
  <si>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</si>
  <si>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</si>
  <si>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</si>
  <si>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</si>
  <si>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</si>
  <si>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</si>
  <si>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</si>
  <si>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</si>
  <si>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</si>
  <si>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</si>
  <si>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</si>
  <si>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</si>
  <si>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</si>
  <si>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</si>
  <si>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</si>
  <si>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</si>
  <si>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</si>
  <si>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</si>
  <si>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</si>
  <si>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</si>
  <si>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</si>
  <si>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</si>
  <si>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</si>
  <si>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</si>
  <si>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</si>
  <si>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</si>
  <si>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</si>
  <si>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</si>
  <si>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</si>
  <si>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</si>
  <si>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</si>
  <si>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</si>
  <si>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</si>
  <si>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</si>
  <si>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</si>
  <si>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</si>
  <si>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</si>
  <si>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</si>
  <si>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</si>
  <si>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</si>
  <si>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</si>
  <si>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</si>
  <si>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</si>
  <si>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</si>
  <si>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</si>
  <si>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</si>
  <si>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</si>
  <si>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</si>
  <si>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</si>
  <si>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</si>
  <si>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</si>
  <si>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</si>
  <si>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</si>
  <si>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</si>
  <si>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</si>
  <si>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</si>
  <si>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</si>
  <si>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</si>
  <si>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</si>
  <si>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</si>
  <si>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</si>
  <si>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</si>
  <si>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</si>
  <si>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</si>
  <si>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</si>
  <si>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</si>
  <si>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</si>
  <si>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</si>
  <si>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</si>
  <si>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</si>
  <si>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</si>
  <si>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</si>
  <si>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</si>
  <si>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</si>
  <si>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</si>
  <si>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</si>
  <si>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</si>
  <si>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</si>
  <si>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</si>
  <si>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</si>
  <si>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</si>
  <si>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</si>
  <si>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</si>
  <si>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</si>
  <si>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</si>
  <si>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</si>
  <si>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</si>
  <si>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</si>
  <si>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</si>
  <si>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</si>
  <si>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</si>
  <si>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</si>
  <si>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</si>
  <si>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</si>
  <si>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</si>
  <si>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</si>
  <si>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</si>
  <si>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</si>
  <si>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</si>
  <si>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</si>
  <si>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</si>
  <si>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</si>
  <si>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</si>
  <si>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</si>
  <si>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</si>
  <si>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</si>
  <si>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</si>
  <si>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</si>
  <si>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</si>
  <si>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</si>
  <si>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</si>
  <si>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</si>
  <si>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</si>
  <si>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</si>
  <si>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</si>
  <si>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</si>
  <si>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</si>
  <si>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</si>
  <si>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</si>
  <si>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</si>
  <si>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</si>
  <si>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</si>
  <si>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</si>
  <si>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</si>
  <si>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</si>
  <si>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</si>
  <si>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</si>
  <si>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</si>
  <si>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</si>
  <si>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</si>
  <si>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</si>
  <si>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</si>
  <si>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</si>
  <si>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</si>
  <si>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</si>
  <si>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</si>
  <si>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</si>
  <si>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</si>
  <si>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</si>
  <si>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</si>
  <si>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</si>
  <si>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</si>
  <si>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</si>
  <si>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</si>
  <si>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</si>
  <si>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</si>
  <si>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</si>
  <si>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</si>
  <si>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</si>
  <si>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</si>
  <si>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</si>
  <si>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</si>
  <si>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</si>
  <si>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</si>
  <si>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</si>
  <si>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</si>
  <si>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</si>
  <si>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</si>
  <si>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</si>
  <si>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</si>
  <si>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</si>
  <si>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</si>
  <si>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</si>
  <si>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</si>
  <si>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</si>
  <si>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</si>
  <si>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</si>
  <si>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</si>
  <si>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</si>
  <si>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</si>
  <si>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</si>
  <si>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</si>
  <si>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</si>
  <si>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</si>
  <si>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</si>
  <si>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</si>
  <si>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</si>
  <si>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</si>
  <si>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</si>
  <si>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</si>
  <si>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</si>
  <si>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</si>
  <si>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</si>
  <si>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</si>
  <si>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</si>
  <si>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</si>
  <si>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</si>
  <si>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</si>
  <si>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</si>
  <si>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</si>
  <si>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</si>
  <si>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</si>
  <si>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</si>
  <si>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</si>
  <si>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</si>
  <si>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</si>
  <si>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</si>
  <si>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</si>
  <si>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</si>
  <si>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</si>
  <si>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</si>
  <si>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</si>
  <si>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</si>
  <si>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</si>
  <si>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</si>
  <si>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</si>
  <si>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</si>
  <si>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</si>
  <si>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</si>
  <si>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</si>
  <si>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</si>
  <si>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</si>
  <si>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</si>
  <si>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</si>
  <si>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</si>
  <si>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</si>
  <si>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</si>
  <si>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</si>
  <si>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</si>
  <si>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</si>
  <si>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</si>
  <si>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</si>
  <si>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</si>
  <si>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</si>
  <si>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</si>
  <si>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</si>
  <si>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</si>
  <si>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</si>
  <si>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</si>
  <si>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</si>
  <si>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</si>
  <si>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</si>
  <si>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</si>
  <si>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</si>
  <si>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</si>
  <si>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</si>
  <si>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</si>
  <si>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</si>
  <si>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</si>
  <si>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</si>
  <si>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</si>
  <si>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</si>
  <si>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</si>
  <si>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</si>
  <si>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</si>
  <si>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</si>
  <si>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</si>
  <si>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</si>
  <si>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</si>
  <si>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</si>
  <si>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</si>
  <si>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</si>
  <si>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</si>
  <si>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</si>
  <si>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</si>
  <si>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</si>
  <si>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</si>
  <si>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</si>
  <si>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</si>
  <si>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</si>
  <si>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</si>
  <si>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</si>
  <si>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</si>
  <si>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</si>
  <si>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</si>
  <si>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</si>
  <si>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</si>
  <si>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</si>
  <si>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</si>
  <si>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</si>
  <si>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</si>
  <si>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</si>
  <si>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</si>
  <si>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</si>
  <si>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</si>
  <si>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</si>
  <si>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</si>
  <si>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</si>
  <si>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</si>
  <si>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</si>
  <si>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</si>
  <si>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</si>
  <si>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</si>
  <si>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</si>
  <si>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</si>
  <si>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</si>
  <si>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</si>
  <si>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</si>
  <si>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</si>
  <si>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</si>
  <si>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</si>
  <si>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</si>
  <si>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</si>
  <si>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</si>
  <si>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</si>
  <si>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</si>
  <si>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</si>
  <si>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</si>
  <si>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</si>
  <si>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</si>
  <si>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</si>
  <si>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</si>
  <si>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</si>
  <si>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</si>
  <si>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</si>
  <si>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</si>
  <si>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</si>
  <si>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</si>
  <si>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</si>
  <si>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</si>
  <si>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</si>
  <si>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</si>
  <si>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</si>
  <si>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</si>
  <si>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</si>
  <si>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</si>
  <si>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</si>
  <si>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</si>
  <si>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</si>
  <si>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</si>
  <si>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</si>
  <si>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</si>
  <si>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</si>
  <si>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</si>
  <si>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</si>
  <si>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</si>
  <si>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</si>
  <si>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</si>
  <si>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</si>
  <si>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</si>
  <si>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</si>
  <si>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</si>
  <si>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</si>
  <si>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</si>
  <si>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</si>
  <si>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</si>
  <si>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</si>
  <si>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</si>
  <si>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</si>
  <si>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</si>
  <si>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</si>
  <si>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</si>
  <si>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</si>
  <si>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</si>
  <si>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</si>
  <si>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</si>
  <si>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</si>
  <si>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</si>
  <si>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</si>
  <si>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</si>
  <si>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</si>
  <si>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</si>
  <si>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</si>
  <si>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</si>
  <si>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</si>
  <si>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</si>
  <si>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</si>
  <si>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</si>
  <si>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</si>
  <si>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</si>
  <si>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</si>
  <si>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</si>
  <si>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</si>
  <si>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</si>
  <si>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</si>
  <si>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</si>
  <si>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</si>
  <si>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</si>
  <si>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</si>
  <si>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</si>
  <si>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</si>
  <si>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</si>
  <si>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</si>
  <si>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</si>
  <si>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</si>
  <si>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</si>
  <si>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</si>
  <si>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</si>
  <si>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</si>
  <si>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</si>
  <si>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</si>
  <si>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</si>
  <si>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</si>
  <si>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</si>
  <si>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</si>
  <si>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</si>
  <si>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</si>
  <si>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</si>
  <si>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</si>
  <si>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</si>
  <si>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</si>
  <si>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</si>
  <si>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</si>
  <si>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</si>
  <si>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</si>
  <si>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</si>
  <si>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</si>
  <si>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</si>
  <si>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</si>
  <si>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</si>
  <si>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</si>
  <si>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</si>
  <si>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</si>
  <si>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</si>
  <si>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</si>
  <si>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</si>
  <si>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</si>
  <si>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</si>
  <si>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</si>
  <si>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</si>
  <si>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</si>
  <si>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</si>
  <si>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</si>
  <si>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</si>
  <si>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</si>
  <si>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</si>
  <si>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</si>
  <si>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</si>
  <si>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</si>
  <si>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</si>
  <si>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</si>
  <si>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</si>
  <si>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</si>
  <si>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</si>
  <si>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</si>
  <si>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</si>
  <si>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</si>
  <si>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</si>
  <si>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</si>
  <si>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</si>
  <si>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</si>
  <si>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</si>
  <si>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</si>
  <si>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</si>
  <si>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</si>
  <si>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</si>
  <si>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</si>
  <si>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</si>
  <si>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</si>
  <si>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</si>
  <si>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</si>
  <si>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</si>
  <si>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</si>
  <si>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</si>
  <si>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</si>
  <si>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</si>
  <si>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</si>
  <si>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</si>
  <si>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</si>
  <si>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</si>
  <si>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</si>
  <si>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</si>
  <si>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</si>
  <si>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</si>
  <si>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</si>
  <si>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</si>
  <si>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</si>
  <si>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</si>
  <si>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</si>
  <si>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</si>
  <si>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</si>
  <si>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</si>
  <si>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</si>
  <si>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</si>
  <si>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</si>
  <si>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</si>
  <si>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</si>
  <si>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</si>
  <si>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</si>
  <si>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</si>
  <si>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</si>
  <si>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</si>
  <si>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</si>
  <si>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</si>
  <si>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</si>
  <si>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</si>
  <si>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</si>
  <si>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</si>
  <si>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</si>
  <si>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</si>
  <si>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</si>
  <si>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</si>
  <si>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</si>
  <si>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</si>
  <si>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</si>
  <si>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</si>
  <si>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</si>
  <si>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</si>
  <si>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</si>
  <si>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</si>
  <si>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</si>
  <si>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</si>
  <si>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</si>
  <si>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</si>
  <si>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</si>
  <si>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</si>
  <si>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</si>
  <si>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</si>
  <si>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</si>
  <si>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</si>
  <si>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</si>
  <si>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</si>
  <si>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</si>
  <si>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</si>
  <si>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</si>
  <si>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</si>
  <si>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</si>
  <si>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</si>
  <si>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</si>
  <si>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</si>
  <si>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</si>
  <si>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</si>
  <si>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</si>
  <si>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</si>
  <si>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</si>
  <si>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</si>
  <si>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</si>
  <si>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</si>
  <si>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</si>
  <si>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</si>
  <si>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</si>
  <si>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</si>
  <si>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</si>
  <si>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</si>
  <si>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</si>
  <si>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</si>
  <si>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</si>
  <si>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</si>
  <si>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</si>
  <si>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</si>
  <si>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</si>
  <si>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</si>
  <si>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</si>
  <si>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</si>
  <si>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</si>
  <si>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</si>
  <si>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</si>
  <si>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</si>
  <si>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</si>
  <si>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</si>
  <si>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</si>
  <si>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</si>
  <si>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</si>
  <si>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</si>
  <si>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</si>
  <si>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</si>
  <si>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</si>
  <si>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</si>
  <si>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</si>
  <si>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</si>
  <si>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</si>
  <si>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</si>
  <si>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</si>
  <si>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</si>
  <si>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</si>
  <si>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</si>
  <si>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</si>
  <si>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</si>
  <si>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</si>
  <si>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</si>
  <si>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</si>
  <si>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</si>
  <si>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</si>
  <si>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</si>
  <si>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</si>
  <si>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</si>
  <si>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</si>
  <si>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</si>
  <si>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</si>
  <si>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</si>
  <si>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</si>
  <si>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</si>
  <si>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</si>
  <si>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</si>
  <si>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</si>
  <si>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</si>
  <si>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</si>
  <si>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</si>
  <si>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</si>
  <si>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</si>
  <si>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</si>
  <si>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</si>
  <si>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</si>
  <si>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</si>
  <si>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</si>
  <si>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</si>
  <si>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</si>
  <si>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</si>
  <si>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</si>
  <si>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</si>
  <si>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</si>
  <si>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</si>
  <si>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</si>
  <si>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</si>
  <si>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</si>
  <si>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</si>
  <si>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</si>
  <si>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</si>
  <si>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</si>
  <si>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</si>
  <si>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</si>
  <si>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</si>
  <si>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</si>
  <si>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</si>
  <si>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</si>
  <si>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</si>
  <si>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</si>
  <si>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</si>
  <si>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</si>
  <si>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</si>
  <si>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</si>
  <si>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</si>
  <si>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</si>
  <si>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</si>
  <si>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</si>
  <si>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</si>
  <si>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</si>
  <si>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</si>
  <si>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</si>
  <si>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</si>
  <si>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</si>
  <si>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</si>
  <si>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</si>
  <si>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</si>
  <si>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</si>
  <si>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</si>
  <si>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</si>
  <si>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</si>
  <si>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</si>
  <si>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</si>
  <si>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</si>
  <si>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</si>
  <si>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</si>
  <si>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</si>
  <si>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</si>
  <si>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</si>
  <si>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</si>
  <si>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</si>
  <si>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</si>
  <si>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</si>
  <si>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</si>
  <si>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</si>
  <si>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</si>
  <si>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</si>
  <si>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</si>
  <si>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</si>
  <si>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</si>
  <si>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</si>
  <si>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</si>
  <si>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</si>
  <si>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</si>
  <si>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</si>
  <si>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</si>
  <si>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</si>
  <si>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</si>
  <si>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</si>
  <si>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</si>
  <si>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</si>
  <si>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</si>
  <si>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</si>
  <si>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</si>
  <si>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</si>
  <si>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</si>
  <si>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</si>
  <si>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</si>
  <si>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</si>
  <si>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</si>
  <si>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</si>
  <si>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</si>
  <si>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</si>
  <si>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</si>
  <si>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</si>
  <si>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</si>
  <si>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</si>
  <si>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</si>
  <si>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</si>
  <si>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</si>
  <si>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</si>
  <si>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</si>
  <si>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</si>
  <si>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</si>
  <si>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</si>
  <si>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</si>
  <si>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</si>
  <si>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</si>
  <si>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</si>
  <si>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</si>
  <si>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</si>
  <si>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</si>
  <si>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</si>
  <si>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</si>
  <si>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</si>
  <si>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</si>
  <si>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</si>
  <si>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</si>
  <si>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</si>
  <si>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</si>
  <si>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</si>
  <si>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</si>
  <si>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</si>
  <si>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</si>
  <si>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</si>
  <si>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</si>
  <si>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</si>
  <si>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</si>
  <si>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</si>
  <si>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</si>
  <si>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</si>
  <si>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</si>
  <si>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</si>
  <si>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</si>
  <si>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</si>
  <si>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</si>
  <si>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</si>
  <si>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</si>
  <si>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</si>
  <si>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</si>
  <si>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</si>
  <si>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</si>
  <si>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</si>
  <si>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</si>
  <si>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</si>
  <si>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</si>
  <si>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</si>
  <si>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</si>
  <si>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</si>
  <si>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</si>
  <si>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</si>
  <si>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</si>
  <si>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</si>
  <si>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</si>
  <si>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</si>
  <si>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</si>
  <si>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</si>
  <si>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</si>
  <si>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</si>
  <si>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</si>
  <si>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</si>
  <si>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</si>
  <si>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</si>
  <si>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</si>
  <si>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</si>
  <si>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</si>
  <si>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</si>
  <si>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</si>
  <si>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</si>
  <si>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</si>
  <si>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</si>
  <si>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</si>
  <si>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</si>
  <si>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</si>
  <si>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</si>
  <si>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</si>
  <si>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</si>
  <si>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</si>
  <si>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</si>
  <si>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</si>
  <si>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</si>
  <si>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</si>
  <si>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</si>
  <si>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</si>
  <si>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</si>
  <si>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</si>
  <si>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</si>
  <si>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</si>
  <si>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</si>
  <si>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</si>
  <si>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</si>
  <si>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</si>
  <si>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</si>
  <si>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</si>
  <si>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</si>
  <si>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</si>
  <si>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</si>
  <si>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</si>
  <si>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</si>
  <si>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</si>
  <si>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</si>
  <si>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</si>
  <si>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</si>
  <si>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</si>
  <si>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</si>
  <si>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</si>
  <si>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</si>
  <si>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</si>
  <si>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</si>
  <si>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</si>
  <si>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</si>
  <si>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</si>
  <si>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</si>
  <si>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</si>
  <si>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</si>
  <si>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</si>
  <si>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</si>
  <si>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</si>
  <si>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</si>
  <si>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</si>
  <si>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</si>
  <si>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</si>
  <si>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</si>
  <si>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</si>
  <si>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</si>
  <si>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</si>
  <si>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</si>
  <si>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</si>
  <si>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</si>
  <si>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</si>
  <si>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</si>
  <si>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</si>
  <si>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</si>
  <si>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</si>
  <si>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</si>
  <si>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</si>
  <si>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</si>
  <si>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</si>
  <si>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</si>
  <si>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</si>
  <si>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</si>
  <si>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</si>
  <si>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</si>
  <si>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</si>
  <si>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</si>
  <si>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</si>
  <si>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</si>
  <si>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</si>
  <si>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</si>
  <si>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</si>
  <si>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</si>
  <si>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</si>
  <si>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</si>
  <si>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</si>
  <si>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</si>
  <si>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</si>
  <si>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</si>
  <si>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</si>
  <si>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</si>
  <si>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</si>
  <si>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</si>
  <si>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</si>
  <si>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</si>
  <si>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</si>
  <si>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</si>
  <si>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</si>
  <si>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</si>
  <si>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</si>
  <si>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</si>
  <si>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</si>
  <si>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</si>
  <si>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</si>
  <si>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</si>
  <si>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</si>
  <si>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</si>
  <si>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</si>
  <si>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</si>
  <si>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</si>
  <si>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</si>
  <si>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</si>
  <si>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</si>
  <si>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</si>
  <si>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</si>
  <si>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</si>
  <si>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</si>
  <si>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</si>
  <si>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</si>
  <si>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</si>
  <si>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</si>
  <si>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</si>
  <si>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</si>
  <si>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</si>
  <si>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</si>
  <si>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</si>
  <si>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</si>
  <si>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</si>
  <si>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</si>
  <si>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</si>
  <si>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</si>
  <si>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</si>
  <si>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</si>
  <si>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</si>
  <si>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</si>
  <si>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</si>
  <si>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</si>
  <si>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</si>
  <si>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</si>
  <si>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</si>
  <si>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</si>
  <si>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</si>
  <si>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</si>
  <si>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</si>
  <si>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</si>
  <si>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</si>
  <si>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</si>
  <si>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</si>
  <si>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</si>
  <si>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</si>
  <si>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</si>
  <si>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</si>
  <si>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</si>
  <si>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</si>
  <si>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</si>
  <si>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</si>
  <si>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</si>
  <si>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</si>
  <si>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</si>
  <si>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</si>
  <si>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</si>
  <si>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</si>
  <si>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</si>
  <si>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</si>
  <si>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</si>
  <si>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</si>
  <si>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</si>
  <si>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</si>
  <si>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</si>
  <si>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</si>
  <si>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</si>
  <si>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</si>
  <si>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</si>
  <si>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</si>
  <si>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</si>
  <si>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</si>
  <si>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</si>
  <si>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</si>
  <si>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</si>
  <si>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</si>
  <si>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</si>
  <si>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</si>
  <si>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</si>
  <si>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</si>
  <si>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</si>
  <si>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</si>
  <si>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</si>
  <si>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</si>
  <si>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</si>
  <si>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</si>
  <si>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</si>
  <si>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</si>
  <si>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</si>
  <si>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</si>
  <si>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</si>
  <si>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</si>
  <si>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</si>
  <si>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</si>
  <si>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</si>
  <si>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</si>
  <si>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</si>
  <si>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</si>
  <si>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</si>
  <si>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</si>
  <si>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</si>
  <si>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</si>
  <si>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</si>
  <si>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</si>
  <si>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</si>
  <si>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</si>
  <si>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</si>
  <si>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</si>
  <si>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</si>
  <si>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</si>
  <si>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</si>
  <si>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</si>
  <si>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</si>
  <si>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</si>
  <si>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</si>
  <si>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</si>
  <si>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</si>
  <si>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</si>
  <si>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</si>
  <si>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</si>
  <si>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</si>
  <si>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</si>
  <si>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</si>
  <si>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</si>
  <si>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</si>
  <si>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</si>
  <si>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</si>
  <si>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</si>
  <si>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</si>
  <si>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</si>
  <si>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</si>
  <si>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</si>
  <si>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</si>
  <si>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</si>
  <si>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</si>
  <si>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</si>
  <si>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</si>
  <si>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</si>
  <si>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</si>
  <si>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</si>
  <si>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</si>
  <si>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</si>
  <si>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</si>
  <si>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</si>
  <si>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</si>
  <si>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</si>
  <si>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</si>
  <si>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</si>
  <si>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</si>
  <si>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</si>
  <si>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</si>
  <si>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</si>
  <si>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</si>
  <si>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</si>
  <si>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</si>
  <si>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</si>
  <si>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</si>
  <si>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</si>
  <si>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</si>
  <si>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</si>
  <si>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</si>
  <si>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</si>
  <si>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</si>
  <si>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</si>
  <si>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</si>
  <si>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</si>
  <si>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</si>
  <si>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</si>
  <si>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</si>
  <si>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</si>
  <si>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</si>
  <si>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</si>
  <si>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</si>
  <si>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</si>
  <si>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</si>
  <si>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</si>
  <si>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</si>
  <si>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</si>
  <si>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</si>
  <si>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</si>
  <si>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</si>
  <si>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</si>
  <si>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</si>
  <si>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</si>
  <si>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</si>
  <si>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</si>
  <si>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</si>
  <si>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</si>
  <si>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</si>
  <si>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</si>
  <si>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</si>
  <si>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</si>
  <si>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</si>
  <si>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</si>
  <si>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</si>
  <si>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</si>
  <si>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</si>
  <si>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</si>
  <si>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</si>
  <si>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</si>
  <si>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</si>
  <si>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</si>
  <si>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</si>
  <si>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</si>
  <si>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</si>
  <si>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</si>
  <si>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</si>
  <si>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</si>
  <si>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</si>
  <si>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</si>
  <si>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</si>
  <si>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</si>
  <si>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</si>
  <si>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</si>
  <si>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</si>
  <si>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</si>
  <si>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</si>
  <si>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</si>
  <si>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</si>
  <si>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</si>
  <si>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</si>
  <si>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</si>
  <si>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</si>
  <si>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</si>
  <si>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</si>
  <si>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</si>
  <si>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</si>
  <si>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</si>
  <si>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</si>
  <si>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</si>
  <si>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</si>
  <si>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</si>
  <si>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</si>
  <si>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</si>
  <si>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</si>
  <si>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</si>
  <si>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</si>
  <si>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</si>
  <si>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</si>
  <si>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</si>
  <si>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</si>
  <si>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</si>
  <si>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</si>
  <si>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</si>
  <si>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</si>
  <si>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</si>
  <si>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</si>
  <si>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</si>
  <si>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</si>
  <si>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</si>
  <si>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</si>
  <si>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</si>
  <si>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</si>
  <si>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</si>
  <si>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</si>
  <si>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</si>
  <si>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</si>
  <si>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</si>
  <si>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</si>
  <si>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</si>
  <si>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</si>
  <si>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</si>
  <si>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</si>
  <si>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</si>
  <si>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</si>
  <si>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</si>
  <si>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</si>
  <si>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</si>
  <si>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</si>
  <si>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</si>
  <si>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</si>
  <si>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</si>
  <si>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</si>
  <si>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</si>
  <si>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</si>
  <si>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</si>
  <si>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</si>
  <si>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</si>
  <si>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</si>
  <si>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</si>
  <si>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</si>
  <si>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</si>
  <si>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</si>
  <si>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</si>
  <si>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</si>
  <si>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</si>
  <si>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</si>
  <si>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</si>
  <si>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</si>
  <si>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</si>
  <si>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</si>
  <si>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</si>
  <si>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</si>
  <si>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</si>
  <si>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</si>
  <si>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</si>
  <si>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</si>
  <si>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</si>
  <si>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</si>
  <si>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</si>
  <si>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</si>
  <si>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</si>
  <si>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</si>
  <si>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</si>
  <si>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</si>
  <si>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</si>
  <si>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</si>
  <si>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</si>
  <si>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</si>
  <si>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</si>
  <si>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</si>
  <si>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</si>
  <si>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</si>
  <si>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</si>
  <si>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</si>
  <si>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</si>
  <si>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</si>
  <si>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</si>
  <si>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</si>
  <si>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</si>
  <si>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</si>
  <si>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</si>
  <si>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</si>
  <si>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</si>
  <si>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</si>
  <si>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</si>
  <si>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</si>
  <si>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</si>
  <si>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</si>
  <si>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</si>
  <si>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</si>
  <si>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</si>
  <si>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</si>
  <si>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</si>
  <si>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</si>
  <si>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</si>
  <si>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</si>
  <si>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</si>
  <si>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</si>
  <si>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</si>
  <si>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</si>
  <si>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</si>
  <si>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</si>
  <si>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</si>
  <si>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</si>
  <si>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</si>
  <si>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</si>
  <si>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</si>
  <si>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</si>
  <si>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</si>
  <si>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</si>
  <si>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</si>
  <si>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</si>
  <si>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</si>
  <si>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</si>
  <si>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</si>
  <si>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</si>
  <si>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</si>
  <si>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</si>
  <si>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</si>
  <si>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</si>
  <si>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</si>
  <si>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</si>
  <si>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</si>
  <si>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</si>
  <si>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</si>
  <si>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</si>
  <si>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</si>
  <si>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</si>
  <si>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</si>
  <si>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</si>
  <si>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</si>
  <si>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</si>
  <si>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</si>
  <si>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</si>
  <si>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</si>
  <si>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</si>
  <si>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</si>
  <si>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</si>
  <si>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</si>
  <si>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</si>
  <si>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</si>
  <si>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</si>
  <si>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</si>
  <si>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</si>
  <si>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</si>
  <si>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</si>
  <si>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</si>
  <si>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</si>
  <si>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</si>
  <si>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</si>
  <si>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</si>
  <si>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</si>
  <si>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</si>
  <si>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</si>
  <si>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</si>
  <si>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</si>
  <si>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</si>
  <si>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</si>
  <si>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</si>
  <si>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</si>
  <si>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</si>
  <si>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</si>
  <si>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</si>
  <si>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</si>
  <si>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</si>
  <si>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</si>
  <si>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</si>
  <si>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</si>
  <si>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</si>
  <si>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</si>
  <si>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</si>
  <si>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</si>
  <si>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</si>
  <si>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</si>
  <si>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</si>
  <si>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</si>
  <si>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</si>
  <si>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</si>
  <si>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</si>
  <si>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</si>
  <si>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</si>
  <si>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</si>
  <si>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</si>
  <si>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</si>
  <si>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</si>
  <si>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</si>
  <si>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</si>
  <si>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</si>
  <si>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</si>
  <si>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</si>
  <si>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</si>
  <si>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</si>
  <si>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</si>
  <si>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</si>
  <si>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</si>
  <si>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</si>
  <si>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</si>
  <si>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</si>
  <si>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</si>
  <si>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</si>
  <si>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</si>
  <si>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</si>
  <si>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</si>
  <si>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</si>
  <si>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</si>
  <si>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</si>
  <si>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</si>
  <si>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</si>
  <si>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</si>
  <si>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</si>
  <si>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</si>
  <si>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</si>
  <si>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</si>
  <si>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</si>
  <si>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</si>
  <si>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</si>
  <si>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</si>
  <si>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</si>
  <si>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</si>
  <si>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</si>
  <si>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</si>
  <si>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</si>
  <si>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</si>
  <si>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</si>
  <si>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</si>
  <si>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</si>
  <si>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</si>
  <si>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</si>
  <si>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</si>
  <si>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</si>
  <si>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</si>
  <si>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</si>
  <si>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</si>
  <si>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</si>
  <si>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</si>
  <si>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</si>
  <si>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</si>
  <si>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</si>
  <si>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</si>
  <si>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</si>
  <si>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</si>
  <si>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</si>
  <si>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</si>
  <si>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</si>
  <si>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</si>
  <si>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</si>
  <si>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</si>
  <si>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</si>
  <si>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</si>
  <si>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</si>
  <si>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</si>
  <si>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</si>
  <si>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</si>
  <si>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</si>
  <si>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</si>
  <si>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</si>
  <si>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</si>
  <si>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</si>
  <si>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</si>
  <si>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</si>
  <si>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</si>
  <si>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</si>
  <si>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</si>
  <si>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</si>
  <si>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</si>
  <si>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</si>
  <si>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</si>
  <si>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</si>
  <si>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</si>
  <si>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</si>
  <si>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</si>
  <si>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</si>
  <si>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</si>
  <si>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</si>
  <si>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</si>
  <si>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</si>
  <si>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</si>
  <si>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</si>
  <si>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</si>
  <si>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</si>
  <si>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</si>
  <si>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</si>
  <si>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</si>
  <si>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</si>
  <si>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</si>
  <si>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</si>
  <si>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</si>
  <si>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</si>
  <si>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</si>
  <si>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</si>
  <si>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</si>
  <si>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</si>
  <si>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</si>
  <si>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</si>
  <si>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</si>
  <si>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</si>
  <si>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</si>
  <si>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</si>
  <si>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</si>
  <si>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</si>
  <si>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</si>
  <si>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</si>
  <si>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</si>
  <si>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</si>
  <si>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</si>
  <si>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</si>
  <si>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</si>
  <si>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</si>
  <si>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</si>
  <si>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</si>
  <si>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</si>
  <si>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</si>
  <si>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</si>
  <si>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</si>
  <si>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</si>
  <si>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</si>
  <si>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</si>
  <si>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</si>
  <si>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</si>
  <si>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</si>
  <si>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</si>
  <si>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</si>
  <si>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</si>
  <si>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</si>
  <si>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</si>
  <si>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</si>
  <si>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</si>
  <si>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</si>
  <si>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</si>
  <si>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</si>
  <si>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</si>
  <si>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</si>
  <si>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</si>
  <si>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</si>
  <si>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</si>
  <si>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</si>
  <si>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</si>
  <si>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</si>
  <si>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</si>
  <si>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</si>
  <si>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</si>
  <si>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</si>
  <si>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</si>
  <si>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</si>
  <si>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</si>
  <si>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</si>
  <si>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</si>
  <si>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</si>
  <si>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</si>
  <si>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</si>
  <si>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</si>
  <si>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</si>
  <si>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</si>
  <si>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</si>
  <si>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</si>
  <si>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</si>
  <si>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</si>
  <si>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</si>
  <si>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</si>
  <si>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</si>
  <si>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</si>
  <si>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</si>
  <si>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</si>
  <si>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</si>
  <si>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</si>
  <si>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</si>
  <si>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</si>
  <si>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</si>
  <si>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</si>
  <si>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</si>
  <si>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</si>
  <si>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</si>
  <si>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</si>
  <si>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</si>
  <si>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</si>
  <si>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</si>
  <si>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</si>
  <si>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</si>
  <si>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</si>
  <si>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</si>
  <si>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</si>
  <si>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</si>
  <si>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</si>
  <si>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</si>
  <si>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</si>
  <si>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</si>
  <si>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</si>
  <si>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</si>
  <si>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</si>
  <si>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</si>
  <si>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</si>
  <si>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</si>
  <si>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</si>
  <si>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</si>
  <si>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</si>
  <si>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</si>
  <si>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</si>
  <si>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</si>
  <si>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</si>
  <si>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</si>
  <si>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</si>
  <si>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</si>
  <si>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</si>
  <si>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</si>
  <si>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</si>
  <si>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</si>
  <si>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</si>
  <si>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</si>
  <si>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</si>
  <si>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</si>
  <si>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</si>
  <si>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</si>
  <si>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</si>
  <si>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</si>
  <si>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</si>
  <si>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</si>
  <si>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</si>
  <si>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</si>
  <si>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</si>
  <si>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</si>
  <si>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</si>
  <si>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</si>
  <si>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</si>
  <si>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</si>
  <si>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</si>
  <si>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</si>
  <si>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</si>
  <si>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</si>
  <si>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</si>
  <si>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</si>
  <si>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</si>
  <si>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</si>
  <si>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</si>
  <si>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</si>
  <si>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</si>
  <si>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</si>
  <si>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</si>
  <si>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</si>
  <si>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</si>
  <si>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</si>
  <si>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</si>
  <si>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</si>
  <si>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</si>
  <si>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</si>
  <si>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</si>
  <si>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</si>
  <si>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</si>
  <si>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</si>
  <si>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</si>
  <si>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</si>
  <si>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</si>
  <si>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</si>
  <si>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</si>
  <si>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</si>
  <si>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</si>
  <si>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</si>
  <si>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</si>
  <si>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</si>
  <si>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</si>
  <si>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</si>
  <si>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</si>
  <si>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</si>
  <si>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</si>
  <si>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</si>
  <si>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</si>
  <si>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</si>
  <si>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</si>
  <si>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</si>
  <si>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</si>
  <si>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</si>
  <si>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</si>
  <si>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</si>
  <si>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</si>
  <si>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</si>
  <si>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</si>
  <si>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</si>
  <si>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</si>
  <si>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</si>
  <si>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</si>
  <si>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</si>
  <si>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</si>
  <si>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</si>
  <si>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</si>
  <si>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</si>
  <si>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</si>
  <si>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</si>
  <si>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</si>
  <si>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</si>
  <si>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</si>
  <si>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</si>
  <si>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</si>
  <si>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</si>
  <si>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</si>
  <si>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</si>
  <si>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</si>
  <si>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</si>
  <si>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</si>
  <si>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</si>
  <si>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</si>
  <si>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</si>
  <si>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</si>
  <si>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</si>
  <si>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</si>
  <si>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</si>
  <si>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</si>
  <si>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</si>
  <si>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</si>
  <si>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</si>
  <si>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</si>
  <si>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</si>
  <si>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</si>
  <si>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</si>
  <si>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</si>
  <si>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</si>
  <si>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</si>
  <si>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</si>
  <si>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</si>
  <si>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</si>
  <si>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</si>
  <si>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</si>
  <si>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</si>
  <si>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</si>
  <si>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</si>
  <si>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</si>
  <si>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</si>
  <si>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</si>
  <si>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</si>
  <si>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</si>
  <si>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</si>
  <si>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</si>
  <si>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</si>
  <si>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</si>
  <si>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</si>
  <si>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</si>
  <si>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</si>
  <si>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</si>
  <si>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</si>
  <si>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</si>
  <si>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</si>
  <si>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</si>
  <si>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</si>
  <si>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</si>
  <si>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</si>
  <si>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</si>
  <si>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</si>
  <si>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</si>
  <si>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</si>
  <si>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</si>
  <si>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</si>
  <si>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</si>
  <si>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</si>
  <si>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</si>
  <si>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</si>
  <si>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</si>
  <si>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</si>
  <si>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</si>
  <si>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</si>
  <si>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</si>
  <si>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</si>
  <si>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</si>
  <si>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</si>
  <si>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</si>
  <si>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</si>
  <si>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</si>
  <si>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</si>
  <si>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</si>
  <si>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</si>
  <si>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</si>
  <si>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</si>
  <si>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</si>
  <si>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</si>
  <si>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</si>
  <si>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</si>
  <si>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</si>
  <si>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</si>
  <si>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</si>
  <si>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</si>
  <si>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</si>
  <si>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</si>
  <si>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</si>
  <si>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</si>
  <si>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</si>
  <si>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</si>
  <si>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</si>
  <si>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</si>
  <si>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</si>
  <si>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</si>
  <si>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</si>
  <si>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</si>
  <si>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</si>
  <si>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</si>
  <si>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</si>
  <si>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</si>
  <si>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</si>
  <si>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</si>
  <si>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</si>
  <si>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</si>
  <si>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</si>
  <si>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</si>
  <si>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</si>
  <si>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</si>
  <si>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</si>
  <si>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</si>
  <si>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</si>
  <si>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</si>
  <si>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</si>
  <si>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</si>
  <si>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</si>
  <si>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</si>
  <si>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</si>
  <si>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</si>
  <si>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</si>
  <si>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</si>
  <si>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</si>
  <si>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</si>
  <si>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</si>
  <si>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</si>
  <si>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</si>
  <si>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</si>
  <si>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</si>
  <si>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</si>
  <si>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</si>
  <si>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</si>
  <si>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</si>
  <si>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</si>
  <si>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</si>
  <si>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</si>
  <si>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</si>
  <si>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</si>
  <si>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</si>
  <si>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</si>
  <si>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</si>
  <si>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</si>
  <si>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</si>
  <si>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</si>
  <si>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</si>
  <si>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</si>
  <si>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</si>
  <si>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</si>
  <si>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</si>
  <si>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</si>
  <si>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</si>
  <si>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</si>
  <si>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</si>
  <si>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</si>
  <si>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</si>
  <si>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</si>
  <si>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</si>
  <si>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</si>
  <si>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</si>
  <si>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</si>
  <si>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</si>
  <si>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</si>
  <si>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</si>
  <si>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</si>
  <si>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</si>
  <si>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</si>
  <si>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</si>
  <si>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</si>
  <si>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</si>
  <si>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</si>
  <si>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</si>
  <si>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</si>
  <si>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</si>
  <si>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</si>
  <si>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</si>
  <si>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</si>
  <si>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</si>
  <si>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</si>
  <si>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</si>
  <si>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</si>
  <si>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</si>
  <si>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</si>
  <si>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</si>
  <si>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</si>
  <si>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</si>
  <si>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</si>
  <si>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</si>
  <si>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</si>
  <si>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</si>
  <si>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</si>
  <si>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</si>
  <si>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</si>
  <si>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</si>
  <si>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</si>
  <si>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</si>
  <si>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</si>
  <si>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</si>
  <si>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</si>
  <si>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</si>
  <si>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</si>
  <si>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</si>
  <si>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</si>
  <si>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</si>
  <si>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</si>
  <si>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</si>
  <si>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</si>
  <si>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</si>
  <si>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</si>
  <si>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</si>
  <si>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</si>
  <si>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</si>
  <si>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</si>
  <si>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</si>
  <si>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</si>
  <si>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</si>
  <si>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</si>
  <si>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</si>
  <si>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</si>
  <si>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</si>
  <si>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</si>
  <si>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</si>
  <si>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</si>
  <si>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</si>
  <si>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</si>
  <si>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</si>
  <si>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</si>
  <si>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</si>
  <si>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</si>
  <si>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</si>
  <si>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</si>
  <si>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</si>
  <si>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</si>
  <si>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</si>
  <si>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</si>
  <si>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</si>
  <si>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</si>
  <si>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</si>
  <si>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</si>
  <si>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</si>
  <si>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</si>
  <si>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</si>
  <si>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</si>
  <si>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</si>
  <si>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</si>
  <si>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</si>
  <si>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</si>
  <si>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</si>
  <si>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</si>
  <si>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</si>
  <si>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</si>
  <si>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</si>
  <si>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</si>
  <si>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</si>
  <si>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</si>
  <si>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</si>
  <si>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</si>
  <si>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</si>
  <si>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</si>
  <si>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</si>
  <si>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</si>
  <si>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</si>
  <si>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</si>
  <si>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</si>
  <si>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</si>
  <si>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</si>
  <si>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</si>
  <si>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</si>
  <si>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</si>
  <si>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</si>
  <si>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</si>
  <si>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</si>
  <si>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</si>
  <si>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</si>
  <si>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</si>
  <si>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</si>
  <si>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</si>
  <si>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</si>
  <si>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</si>
  <si>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</si>
  <si>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</si>
  <si>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</si>
  <si>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</si>
  <si>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</si>
  <si>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</si>
  <si>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</si>
  <si>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</si>
  <si>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</si>
  <si>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</si>
  <si>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</si>
  <si>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</si>
  <si>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</si>
  <si>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</si>
  <si>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</si>
  <si>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</si>
  <si>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</si>
  <si>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</si>
  <si>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</si>
  <si>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</si>
  <si>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</si>
  <si>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</si>
  <si>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</si>
  <si>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</si>
  <si>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</si>
  <si>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</si>
  <si>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</si>
  <si>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</si>
  <si>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</si>
  <si>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</si>
  <si>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</si>
  <si>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</si>
  <si>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</si>
  <si>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</si>
  <si>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</si>
  <si>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</si>
  <si>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</si>
  <si>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</si>
  <si>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</si>
  <si>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</si>
  <si>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</si>
  <si>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</si>
  <si>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</si>
  <si>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</si>
  <si>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</si>
  <si>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</si>
  <si>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</si>
  <si>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</si>
  <si>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</si>
  <si>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</si>
  <si>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</si>
  <si>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</si>
  <si>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</si>
  <si>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</si>
  <si>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</si>
  <si>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</si>
  <si>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</si>
  <si>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</si>
  <si>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</si>
  <si>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</si>
  <si>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</si>
  <si>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</si>
  <si>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</si>
  <si>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</si>
  <si>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</si>
  <si>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</si>
  <si>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</si>
  <si>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</si>
  <si>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</si>
  <si>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</si>
  <si>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</si>
  <si>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</si>
  <si>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</si>
  <si>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</si>
  <si>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</si>
  <si>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</si>
  <si>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</si>
  <si>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</si>
  <si>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</si>
  <si>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</si>
  <si>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</si>
  <si>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</si>
  <si>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</si>
  <si>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</si>
  <si>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</si>
  <si>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</si>
  <si>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</si>
  <si>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</si>
  <si>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</si>
  <si>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</si>
  <si>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</si>
  <si>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</si>
  <si>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</si>
  <si>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</si>
  <si>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</si>
  <si>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</si>
  <si>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</si>
  <si>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</si>
  <si>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</si>
  <si>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</si>
  <si>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</si>
  <si>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</si>
  <si>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</si>
  <si>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</si>
  <si>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</si>
  <si>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</si>
  <si>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</si>
  <si>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</si>
  <si>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</si>
  <si>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</si>
  <si>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</si>
  <si>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</si>
  <si>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</si>
  <si>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</si>
  <si>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</si>
  <si>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</si>
  <si>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</si>
  <si>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</si>
  <si>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</si>
  <si>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</si>
  <si>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</si>
  <si>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</si>
  <si>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</si>
  <si>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</si>
  <si>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</si>
  <si>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</si>
  <si>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</si>
  <si>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</si>
  <si>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</si>
  <si>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</si>
  <si>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</si>
  <si>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</si>
  <si>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</si>
  <si>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</si>
  <si>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</si>
  <si>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</si>
  <si>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</si>
  <si>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</si>
  <si>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</si>
  <si>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</si>
  <si>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</si>
  <si>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</si>
  <si>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</si>
  <si>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</si>
  <si>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</si>
  <si>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</si>
  <si>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</si>
  <si>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</si>
  <si>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</si>
  <si>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</si>
  <si>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</si>
  <si>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</si>
  <si>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</si>
  <si>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</si>
  <si>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</si>
  <si>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</si>
  <si>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</si>
  <si>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</si>
  <si>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</si>
  <si>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</si>
  <si>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</si>
  <si>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</si>
  <si>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</si>
  <si>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</si>
  <si>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</si>
  <si>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</si>
  <si>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</si>
  <si>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</si>
  <si>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</si>
  <si>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</si>
  <si>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</si>
  <si>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</si>
  <si>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</si>
  <si>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</si>
  <si>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</si>
  <si>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</si>
  <si>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</si>
  <si>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</si>
  <si>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</si>
  <si>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</si>
  <si>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</si>
  <si>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</si>
  <si>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</si>
  <si>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</si>
  <si>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</si>
  <si>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</si>
  <si>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</si>
  <si>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</si>
  <si>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</si>
  <si>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</si>
  <si>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</si>
  <si>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</si>
  <si>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</si>
  <si>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</si>
  <si>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</si>
  <si>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</si>
  <si>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</si>
  <si>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</si>
  <si>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</si>
  <si>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</si>
  <si>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</si>
  <si>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</si>
  <si>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</si>
  <si>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</si>
  <si>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</si>
  <si>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</si>
  <si>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</si>
  <si>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</si>
  <si>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</si>
  <si>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</si>
  <si>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</si>
  <si>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</si>
  <si>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</si>
  <si>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</si>
  <si>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</si>
  <si>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</si>
  <si>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</si>
  <si>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</si>
  <si>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</si>
  <si>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</si>
  <si>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</si>
  <si>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</si>
  <si>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</si>
  <si>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</si>
  <si>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</si>
  <si>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</si>
  <si>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</si>
  <si>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</si>
  <si>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</si>
  <si>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</si>
  <si>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</si>
  <si>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</si>
  <si>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</si>
  <si>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</si>
  <si>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</si>
  <si>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</si>
  <si>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</si>
  <si>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</si>
  <si>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</si>
  <si>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</si>
  <si>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</si>
  <si>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</si>
  <si>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</si>
  <si>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</si>
  <si>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</si>
  <si>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</si>
  <si>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</si>
  <si>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</si>
  <si>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</si>
  <si>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</si>
  <si>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</si>
  <si>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</si>
  <si>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</si>
  <si>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</si>
  <si>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</si>
  <si>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</si>
  <si>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</si>
  <si>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</si>
  <si>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</si>
  <si>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</si>
  <si>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</si>
  <si>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</si>
  <si>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</si>
  <si>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</si>
  <si>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</si>
  <si>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</si>
  <si>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</si>
  <si>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</si>
  <si>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</si>
  <si>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</si>
  <si>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</si>
  <si>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</si>
  <si>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</si>
  <si>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</si>
  <si>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</si>
  <si>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</si>
  <si>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</si>
  <si>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</si>
  <si>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</si>
  <si>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</si>
  <si>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</si>
  <si>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</si>
  <si>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</si>
  <si>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</si>
  <si>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</si>
  <si>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</si>
  <si>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</si>
  <si>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</si>
  <si>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</si>
  <si>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</si>
  <si>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</si>
  <si>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</si>
  <si>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</si>
  <si>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</si>
  <si>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</si>
  <si>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</si>
  <si>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</si>
  <si>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</si>
  <si>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</si>
  <si>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</si>
  <si>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</si>
  <si>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</si>
  <si>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</si>
  <si>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</si>
  <si>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</si>
  <si>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</si>
  <si>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</si>
  <si>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</si>
  <si>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</si>
  <si>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</si>
  <si>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</si>
  <si>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</si>
  <si>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</si>
  <si>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</si>
  <si>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</si>
  <si>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</si>
  <si>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</si>
  <si>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</si>
  <si>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</si>
  <si>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</si>
  <si>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</si>
  <si>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</si>
  <si>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</si>
  <si>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</si>
  <si>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</si>
  <si>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</si>
  <si>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</si>
  <si>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</si>
  <si>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</si>
  <si>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</si>
  <si>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</si>
  <si>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</si>
  <si>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</si>
  <si>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</si>
  <si>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</si>
  <si>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</si>
  <si>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</si>
  <si>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</si>
  <si>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</si>
  <si>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</si>
  <si>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</si>
  <si>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</si>
  <si>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</si>
  <si>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</si>
  <si>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</si>
  <si>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</si>
  <si>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</si>
  <si>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</si>
  <si>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</si>
  <si>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</si>
  <si>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</si>
  <si>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</si>
  <si>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</si>
  <si>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</si>
  <si>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</si>
  <si>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</si>
  <si>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</si>
  <si>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</si>
  <si>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</si>
  <si>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</si>
  <si>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</si>
  <si>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</si>
  <si>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</si>
  <si>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</si>
  <si>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</si>
  <si>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</si>
  <si>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</si>
  <si>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</si>
  <si>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</si>
  <si>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</si>
  <si>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</si>
  <si>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</si>
  <si>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</si>
  <si>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</si>
  <si>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</si>
  <si>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</si>
  <si>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</si>
  <si>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</si>
  <si>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</si>
  <si>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</si>
  <si>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</si>
  <si>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</si>
  <si>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</si>
  <si>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</si>
  <si>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</si>
  <si>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</si>
  <si>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</si>
  <si>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</si>
  <si>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</si>
  <si>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</si>
  <si>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</si>
  <si>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</si>
  <si>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</si>
  <si>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</si>
  <si>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</si>
  <si>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</si>
  <si>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</si>
  <si>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</si>
  <si>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</si>
  <si>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</si>
  <si>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</si>
  <si>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</si>
  <si>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</si>
  <si>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</si>
  <si>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</si>
  <si>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</si>
  <si>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</si>
  <si>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</si>
  <si>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</si>
  <si>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</si>
  <si>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</si>
  <si>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</si>
  <si>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</si>
  <si>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</si>
  <si>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</si>
  <si>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</si>
  <si>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</si>
  <si>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</si>
  <si>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</si>
  <si>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</si>
  <si>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</si>
  <si>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</si>
  <si>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</si>
  <si>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</si>
  <si>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</si>
  <si>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</si>
  <si>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</si>
  <si>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</si>
  <si>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</si>
  <si>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</si>
  <si>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</si>
  <si>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</si>
  <si>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</si>
  <si>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</si>
  <si>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</si>
  <si>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</si>
  <si>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</si>
  <si>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</si>
  <si>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</si>
  <si>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</si>
  <si>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</si>
  <si>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</si>
  <si>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</si>
  <si>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</si>
  <si>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</si>
  <si>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</si>
  <si>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</si>
  <si>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</si>
  <si>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</si>
  <si>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</si>
  <si>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</si>
  <si>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</si>
  <si>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</si>
  <si>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</si>
  <si>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</si>
  <si>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</si>
  <si>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</si>
  <si>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</si>
  <si>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</si>
  <si>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</si>
  <si>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</si>
  <si>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</si>
  <si>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</si>
  <si>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</si>
  <si>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</si>
  <si>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</si>
  <si>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</si>
  <si>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</si>
  <si>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</si>
  <si>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</si>
  <si>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</si>
  <si>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</si>
  <si>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</si>
  <si>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</si>
  <si>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</si>
  <si>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</si>
  <si>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</si>
  <si>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</si>
  <si>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</si>
  <si>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</si>
  <si>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</si>
  <si>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</si>
  <si>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</si>
  <si>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</si>
  <si>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</si>
  <si>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</si>
  <si>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</si>
  <si>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</si>
  <si>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</si>
  <si>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</si>
  <si>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</si>
  <si>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</si>
  <si>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</si>
  <si>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</si>
  <si>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</si>
  <si>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</si>
  <si>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</si>
  <si>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</si>
  <si>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</si>
  <si>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</si>
  <si>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</si>
  <si>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</si>
  <si>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</si>
  <si>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</si>
  <si>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</si>
  <si>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</si>
  <si>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</si>
  <si>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</si>
  <si>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</si>
  <si>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</si>
  <si>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</si>
  <si>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</si>
  <si>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</si>
  <si>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</si>
  <si>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</si>
  <si>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</si>
  <si>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</si>
  <si>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</si>
  <si>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</si>
  <si>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</si>
  <si>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</si>
  <si>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</si>
  <si>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</si>
  <si>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</si>
  <si>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</si>
  <si>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</si>
  <si>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</si>
  <si>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</si>
  <si>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</si>
  <si>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</si>
  <si>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</si>
  <si>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</si>
  <si>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</si>
  <si>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</si>
  <si>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</si>
  <si>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</si>
  <si>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</si>
  <si>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</si>
  <si>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</si>
  <si>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</si>
  <si>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</si>
  <si>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</si>
  <si>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</si>
  <si>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</si>
  <si>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</si>
  <si>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</si>
  <si>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</si>
  <si>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</si>
  <si>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</si>
  <si>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</si>
  <si>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</si>
  <si>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</si>
  <si>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</si>
  <si>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</si>
  <si>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</si>
  <si>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</si>
  <si>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</si>
  <si>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</si>
  <si>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</si>
  <si>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</si>
  <si>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</si>
  <si>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</si>
  <si>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</si>
  <si>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</si>
  <si>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</si>
  <si>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</si>
  <si>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</si>
  <si>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</si>
  <si>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</si>
  <si>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</si>
  <si>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</si>
  <si>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</si>
  <si>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</si>
  <si>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</si>
  <si>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</si>
  <si>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</si>
  <si>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</si>
  <si>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</si>
  <si>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</si>
  <si>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</si>
  <si>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</si>
  <si>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</si>
  <si>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</si>
  <si>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</si>
  <si>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</si>
  <si>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</si>
  <si>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</si>
  <si>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</si>
  <si>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</si>
  <si>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</si>
  <si>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</si>
  <si>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</si>
  <si>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</si>
  <si>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</si>
  <si>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</si>
  <si>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</si>
  <si>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</si>
  <si>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</si>
  <si>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</si>
  <si>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</si>
  <si>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</si>
  <si>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</si>
  <si>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</si>
  <si>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</si>
  <si>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</si>
  <si>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</si>
  <si>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</si>
  <si>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</si>
  <si>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</si>
  <si>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</si>
  <si>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</si>
  <si>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</si>
  <si>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</si>
  <si>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</si>
  <si>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</si>
  <si>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</si>
  <si>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</si>
  <si>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</si>
  <si>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</si>
  <si>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</si>
  <si>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</si>
  <si>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</si>
  <si>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</si>
  <si>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</si>
  <si>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</si>
  <si>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</si>
  <si>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</si>
  <si>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</si>
  <si>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</si>
  <si>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</si>
  <si>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</si>
  <si>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</si>
  <si>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</si>
  <si>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</si>
  <si>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</si>
  <si>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</si>
  <si>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</si>
  <si>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</si>
  <si>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</si>
  <si>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</si>
  <si>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</si>
  <si>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</si>
  <si>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</si>
  <si>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</si>
  <si>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</si>
  <si>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</si>
  <si>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</si>
  <si>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</si>
  <si>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</si>
  <si>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</si>
  <si>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</si>
  <si>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</si>
  <si>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</si>
  <si>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</si>
  <si>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</si>
  <si>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</si>
  <si>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</si>
  <si>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</si>
  <si>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</si>
  <si>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</si>
  <si>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</si>
  <si>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</si>
  <si>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</si>
  <si>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</si>
  <si>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</si>
  <si>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</si>
  <si>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</si>
  <si>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</si>
  <si>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</si>
  <si>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</si>
  <si>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</si>
  <si>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</si>
  <si>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</si>
  <si>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</si>
  <si>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</si>
  <si>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</si>
  <si>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</si>
  <si>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</si>
  <si>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</si>
  <si>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</si>
  <si>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</si>
  <si>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</si>
  <si>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</si>
  <si>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</si>
  <si>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</si>
  <si>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</si>
  <si>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</si>
  <si>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</si>
  <si>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</si>
  <si>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</si>
  <si>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</si>
  <si>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</si>
  <si>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</si>
  <si>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</si>
  <si>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</si>
  <si>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</si>
  <si>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</si>
  <si>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</si>
  <si>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</si>
  <si>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</si>
  <si>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</si>
  <si>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</si>
  <si>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</si>
  <si>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</si>
  <si>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</si>
  <si>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</si>
  <si>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</si>
  <si>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</si>
  <si>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</si>
  <si>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</si>
  <si>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</si>
  <si>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</si>
  <si>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</si>
  <si>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</si>
  <si>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</si>
  <si>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</si>
  <si>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</si>
  <si>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</si>
  <si>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</si>
  <si>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</si>
  <si>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</si>
  <si>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</si>
  <si>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</si>
  <si>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</si>
  <si>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</si>
  <si>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</si>
  <si>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</si>
  <si>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</si>
  <si>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</si>
  <si>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</si>
  <si>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</si>
  <si>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</si>
  <si>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</si>
  <si>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</si>
  <si>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</si>
  <si>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</si>
  <si>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</si>
  <si>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</si>
  <si>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</si>
  <si>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</si>
  <si>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</si>
  <si>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</si>
  <si>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</si>
  <si>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</si>
  <si>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</si>
  <si>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</si>
  <si>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</si>
  <si>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</si>
  <si>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</si>
  <si>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</si>
  <si>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</si>
  <si>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</si>
  <si>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</si>
  <si>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</si>
  <si>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</si>
  <si>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</si>
  <si>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</si>
  <si>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</si>
  <si>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</si>
  <si>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</si>
  <si>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</si>
  <si>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</si>
  <si>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</si>
  <si>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</si>
  <si>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</si>
  <si>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</si>
  <si>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</si>
  <si>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</si>
  <si>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</si>
  <si>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</si>
  <si>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</si>
  <si>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</si>
  <si>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</si>
  <si>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</si>
  <si>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</si>
  <si>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</si>
  <si>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</si>
  <si>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</si>
  <si>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</si>
  <si>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</si>
  <si>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</si>
  <si>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</si>
  <si>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</si>
  <si>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</si>
  <si>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</si>
  <si>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</si>
  <si>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</si>
  <si>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</si>
  <si>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</si>
  <si>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</si>
  <si>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</si>
  <si>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</si>
  <si>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</si>
  <si>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</si>
  <si>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</si>
  <si>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</si>
  <si>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</si>
  <si>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</si>
  <si>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</si>
  <si>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</si>
  <si>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</si>
  <si>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</si>
  <si>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</si>
  <si>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</si>
  <si>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</si>
  <si>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</si>
  <si>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</si>
  <si>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</si>
  <si>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</si>
  <si>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</si>
  <si>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</si>
  <si>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</si>
  <si>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</si>
  <si>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</si>
  <si>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</si>
  <si>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</si>
  <si>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</si>
  <si>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</si>
  <si>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</si>
  <si>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</si>
  <si>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</si>
  <si>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</si>
  <si>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</si>
  <si>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</si>
  <si>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</si>
  <si>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</si>
  <si>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</si>
  <si>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</si>
  <si>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</si>
  <si>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</si>
  <si>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</si>
  <si>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</si>
  <si>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</si>
  <si>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</si>
  <si>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</si>
  <si>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</si>
  <si>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</si>
  <si>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</si>
  <si>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</si>
  <si>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</si>
  <si>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</si>
  <si>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</si>
  <si>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</si>
  <si>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</si>
  <si>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</si>
  <si>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</si>
  <si>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</si>
  <si>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</si>
  <si>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</si>
  <si>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</si>
  <si>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</si>
  <si>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</si>
  <si>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</si>
  <si>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</si>
  <si>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</si>
  <si>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</si>
  <si>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</si>
  <si>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</si>
  <si>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</si>
  <si>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</si>
  <si>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</si>
  <si>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</si>
  <si>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</si>
  <si>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</si>
  <si>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</si>
  <si>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</si>
  <si>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</si>
  <si>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</si>
  <si>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</si>
  <si>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</si>
  <si>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</si>
  <si>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</si>
  <si>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</si>
  <si>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</si>
  <si>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</si>
  <si>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</si>
  <si>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</si>
  <si>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</si>
  <si>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</si>
  <si>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</si>
  <si>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</si>
  <si>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</si>
  <si>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</si>
  <si>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</si>
  <si>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</si>
  <si>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</si>
  <si>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</si>
  <si>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</si>
  <si>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</si>
  <si>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</si>
  <si>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</si>
  <si>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</si>
  <si>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</si>
  <si>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</si>
  <si>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</si>
  <si>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</si>
  <si>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</si>
  <si>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</si>
  <si>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</si>
  <si>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</si>
  <si>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</si>
  <si>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</si>
  <si>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</si>
  <si>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</si>
  <si>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</si>
  <si>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</si>
  <si>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</si>
  <si>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</si>
  <si>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</si>
  <si>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</si>
  <si>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</si>
  <si>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</si>
  <si>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</si>
  <si>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</si>
  <si>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</si>
  <si>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</si>
  <si>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</si>
  <si>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</si>
  <si>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</si>
  <si>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</si>
  <si>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</si>
  <si>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</si>
  <si>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</si>
  <si>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</si>
  <si>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</si>
  <si>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</si>
  <si>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</si>
  <si>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</si>
  <si>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</si>
  <si>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</si>
  <si>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</si>
  <si>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</si>
  <si>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</si>
  <si>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</si>
  <si>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</si>
  <si>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</si>
  <si>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</si>
  <si>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</si>
  <si>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</si>
  <si>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</si>
  <si>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</si>
  <si>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</si>
  <si>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</si>
  <si>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</si>
  <si>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</si>
  <si>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</si>
  <si>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</si>
  <si>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</si>
  <si>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</si>
  <si>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</si>
  <si>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</si>
  <si>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</si>
  <si>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</si>
  <si>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</si>
  <si>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</si>
  <si>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</si>
  <si>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</si>
  <si>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</si>
  <si>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</si>
  <si>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</si>
  <si>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</si>
  <si>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</si>
  <si>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</si>
  <si>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</si>
  <si>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</si>
  <si>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</si>
  <si>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</si>
  <si>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</si>
  <si>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</si>
  <si>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</si>
  <si>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</si>
  <si>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</si>
  <si>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</si>
  <si>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</si>
  <si>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</si>
  <si>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</si>
  <si>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</si>
  <si>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</si>
  <si>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</si>
  <si>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</si>
  <si>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</si>
  <si>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</si>
  <si>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</si>
  <si>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</si>
  <si>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</si>
  <si>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</si>
  <si>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</si>
  <si>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</si>
  <si>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</si>
  <si>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</si>
  <si>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</si>
  <si>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</si>
  <si>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</si>
  <si>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</si>
  <si>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</si>
  <si>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</si>
  <si>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</si>
  <si>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</si>
  <si>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</si>
  <si>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</si>
  <si>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</si>
  <si>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</si>
  <si>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</si>
  <si>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</si>
  <si>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</si>
  <si>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</si>
  <si>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</si>
  <si>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</si>
  <si>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</si>
  <si>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</si>
  <si>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</si>
  <si>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</si>
  <si>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</si>
  <si>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</si>
  <si>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</si>
  <si>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</si>
  <si>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</si>
  <si>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</si>
  <si>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</si>
  <si>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</si>
  <si>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</si>
  <si>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</si>
  <si>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</si>
  <si>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</si>
  <si>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</si>
  <si>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</si>
  <si>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</si>
  <si>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</si>
  <si>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</si>
  <si>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</si>
  <si>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</si>
  <si>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</si>
  <si>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</si>
  <si>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</si>
  <si>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</si>
  <si>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</si>
  <si>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</si>
  <si>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</si>
  <si>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</si>
  <si>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</si>
  <si>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</si>
  <si>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</si>
  <si>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</si>
  <si>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</si>
  <si>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</si>
  <si>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</si>
  <si>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</si>
  <si>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</si>
  <si>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</si>
  <si>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</si>
  <si>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</si>
  <si>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</si>
  <si>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</si>
  <si>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</si>
  <si>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</si>
  <si>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</si>
  <si>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</si>
  <si>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</si>
  <si>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</si>
  <si>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</si>
  <si>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</si>
  <si>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</si>
  <si>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</si>
  <si>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</si>
  <si>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</si>
  <si>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</si>
  <si>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</si>
  <si>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</si>
  <si>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</si>
  <si>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</si>
  <si>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</si>
  <si>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</si>
  <si>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</si>
  <si>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</si>
  <si>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</si>
  <si>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</si>
  <si>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</si>
  <si>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</si>
  <si>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</si>
  <si>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</si>
  <si>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</si>
  <si>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</si>
  <si>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</si>
  <si>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</si>
  <si>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</si>
  <si>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</si>
  <si>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</si>
  <si>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</si>
  <si>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</si>
  <si>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</si>
  <si>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</si>
  <si>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</si>
  <si>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</si>
  <si>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</si>
  <si>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</si>
  <si>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</si>
  <si>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</si>
  <si>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</si>
  <si>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</si>
  <si>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</si>
  <si>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</si>
  <si>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</si>
  <si>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</si>
  <si>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</si>
  <si>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</si>
  <si>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</si>
  <si>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</si>
  <si>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</si>
  <si>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</si>
  <si>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</si>
  <si>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</si>
  <si>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</si>
  <si>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</si>
  <si>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</si>
  <si>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</si>
  <si>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</si>
  <si>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</si>
  <si>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</si>
  <si>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</si>
  <si>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</si>
  <si>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</si>
  <si>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</si>
  <si>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</si>
  <si>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</si>
  <si>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</si>
  <si>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</si>
  <si>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</si>
  <si>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</si>
  <si>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</si>
  <si>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</si>
  <si>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</si>
  <si>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</si>
  <si>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</si>
  <si>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</si>
  <si>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</si>
  <si>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</si>
  <si>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</si>
  <si>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</si>
  <si>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</si>
  <si>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</si>
  <si>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</si>
  <si>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</si>
  <si>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</si>
  <si>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</si>
  <si>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</si>
  <si>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</si>
  <si>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</si>
  <si>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</si>
  <si>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</si>
  <si>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</si>
  <si>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</si>
  <si>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</si>
  <si>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</si>
  <si>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</si>
  <si>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</si>
  <si>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</si>
  <si>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</si>
  <si>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</si>
  <si>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</si>
  <si>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</si>
  <si>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</si>
  <si>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</si>
  <si>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</si>
  <si>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</si>
  <si>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</si>
  <si>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</si>
  <si>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</si>
  <si>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</si>
  <si>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</si>
  <si>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</si>
  <si>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</si>
  <si>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</si>
  <si>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</si>
  <si>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</si>
  <si>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</si>
  <si>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</si>
  <si>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</si>
  <si>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</si>
  <si>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</si>
  <si>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</si>
  <si>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</si>
  <si>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</si>
  <si>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</si>
  <si>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</si>
  <si>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</si>
  <si>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</si>
  <si>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</si>
  <si>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</si>
  <si>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</si>
  <si>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</si>
  <si>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</si>
  <si>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</si>
  <si>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</si>
  <si>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</si>
  <si>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</si>
  <si>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</si>
  <si>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</si>
  <si>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</si>
  <si>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</si>
  <si>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</si>
  <si>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</si>
  <si>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</si>
  <si>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</si>
  <si>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</si>
  <si>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</si>
  <si>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</si>
  <si>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</si>
  <si>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</si>
  <si>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</si>
  <si>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</si>
  <si>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</si>
  <si>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</si>
  <si>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</si>
  <si>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</si>
  <si>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</si>
  <si>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</si>
  <si>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</si>
  <si>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</si>
  <si>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</si>
  <si>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</si>
  <si>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</si>
  <si>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</si>
  <si>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</si>
  <si>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</si>
  <si>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</si>
  <si>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</si>
  <si>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</si>
  <si>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</si>
  <si>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</si>
  <si>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</si>
  <si>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</si>
  <si>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</si>
  <si>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</si>
  <si>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</si>
  <si>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</si>
  <si>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</si>
  <si>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</si>
  <si>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</si>
  <si>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</si>
  <si>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</si>
  <si>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</si>
  <si>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</si>
  <si>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</si>
  <si>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</si>
  <si>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</si>
  <si>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</si>
  <si>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</si>
  <si>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</si>
  <si>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</si>
  <si>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</si>
  <si>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</si>
  <si>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</si>
  <si>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</si>
  <si>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</si>
  <si>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</si>
  <si>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</si>
  <si>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</si>
  <si>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</si>
  <si>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</si>
  <si>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</si>
  <si>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</si>
  <si>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</si>
  <si>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</si>
  <si>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</si>
  <si>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</si>
  <si>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</si>
  <si>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</si>
  <si>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</si>
  <si>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</si>
  <si>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</si>
  <si>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</si>
  <si>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</si>
  <si>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</si>
  <si>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</si>
  <si>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</si>
  <si>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</si>
  <si>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</si>
  <si>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</si>
  <si>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</si>
  <si>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</si>
  <si>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</si>
  <si>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</si>
  <si>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</si>
  <si>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</si>
  <si>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</si>
  <si>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</si>
  <si>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</si>
  <si>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</si>
  <si>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</si>
  <si>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</si>
  <si>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</si>
  <si>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</si>
  <si>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</si>
  <si>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</si>
  <si>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</si>
  <si>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</si>
  <si>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</si>
  <si>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</si>
  <si>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</si>
  <si>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</si>
  <si>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</si>
  <si>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</si>
  <si>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</si>
  <si>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</si>
  <si>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</si>
  <si>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</si>
  <si>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</si>
  <si>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</si>
  <si>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</si>
  <si>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</si>
  <si>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</si>
  <si>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</si>
  <si>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</si>
  <si>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</si>
  <si>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</si>
  <si>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</si>
  <si>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</si>
  <si>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</si>
  <si>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</si>
  <si>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</si>
  <si>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</si>
  <si>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</si>
  <si>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</si>
  <si>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</si>
  <si>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</si>
  <si>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</si>
  <si>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</si>
  <si>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</si>
  <si>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</si>
  <si>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</si>
  <si>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</si>
  <si>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</si>
  <si>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</si>
  <si>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</si>
  <si>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</si>
  <si>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</si>
  <si>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</si>
  <si>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</si>
  <si>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</si>
  <si>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</si>
  <si>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</si>
  <si>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</si>
  <si>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</si>
  <si>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</si>
  <si>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</si>
  <si>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</si>
  <si>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</si>
  <si>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</si>
  <si>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</si>
  <si>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</si>
  <si>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</si>
  <si>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</si>
  <si>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</si>
  <si>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</si>
  <si>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</si>
  <si>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</si>
  <si>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</si>
  <si>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</si>
  <si>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</si>
  <si>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</si>
  <si>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</si>
  <si>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</si>
  <si>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</si>
  <si>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</si>
  <si>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</si>
  <si>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</si>
  <si>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</si>
  <si>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</si>
  <si>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</si>
  <si>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</si>
  <si>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</si>
  <si>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</si>
  <si>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</si>
  <si>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</si>
  <si>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</si>
  <si>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</si>
  <si>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</si>
  <si>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</si>
  <si>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</si>
  <si>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</si>
  <si>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</si>
  <si>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</si>
  <si>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</si>
  <si>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</si>
  <si>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</si>
  <si>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</si>
  <si>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</si>
  <si>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</si>
  <si>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</si>
  <si>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</si>
  <si>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</si>
  <si>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</si>
  <si>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</si>
  <si>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</si>
  <si>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</si>
  <si>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</si>
  <si>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</si>
  <si>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</si>
  <si>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</si>
  <si>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</si>
  <si>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</si>
  <si>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</si>
  <si>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</si>
  <si>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</si>
  <si>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</si>
  <si>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</si>
  <si>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</si>
  <si>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</si>
  <si>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</si>
  <si>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</si>
  <si>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</si>
  <si>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</si>
  <si>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</si>
  <si>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</si>
  <si>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</si>
  <si>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</si>
  <si>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</si>
  <si>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</si>
  <si>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</si>
  <si>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</si>
  <si>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</si>
  <si>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</si>
  <si>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</si>
  <si>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</si>
  <si>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</si>
  <si>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</si>
  <si>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</si>
  <si>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</si>
  <si>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</si>
  <si>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</si>
  <si>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</si>
  <si>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</si>
  <si>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</si>
  <si>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</si>
  <si>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</si>
  <si>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</si>
  <si>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</si>
  <si>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</si>
  <si>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</si>
  <si>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</si>
  <si>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</si>
  <si>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</si>
  <si>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</si>
  <si>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</si>
  <si>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</si>
  <si>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</si>
  <si>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</si>
  <si>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</si>
  <si>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</si>
  <si>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</si>
  <si>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</si>
  <si>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</si>
  <si>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</si>
  <si>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</si>
  <si>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</si>
  <si>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</si>
  <si>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</si>
  <si>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</si>
  <si>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</si>
  <si>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</si>
  <si>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</si>
  <si>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</si>
  <si>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</si>
  <si>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</si>
  <si>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</si>
  <si>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</si>
  <si>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</si>
  <si>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</si>
  <si>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</si>
  <si>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</si>
  <si>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</si>
  <si>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</si>
  <si>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</si>
  <si>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</si>
  <si>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</si>
  <si>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</si>
  <si>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</si>
  <si>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</si>
  <si>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</si>
  <si>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</si>
  <si>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</si>
  <si>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</si>
  <si>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</si>
  <si>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</si>
  <si>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</si>
  <si>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</si>
  <si>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</si>
  <si>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</si>
  <si>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</si>
  <si>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</si>
  <si>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</si>
  <si>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</si>
  <si>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</si>
  <si>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</si>
  <si>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</si>
  <si>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</si>
  <si>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</si>
  <si>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</si>
  <si>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</si>
  <si>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</si>
  <si>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</si>
  <si>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</si>
  <si>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</si>
  <si>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</si>
  <si>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</si>
  <si>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</si>
  <si>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</si>
  <si>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</si>
  <si>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</si>
  <si>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</si>
  <si>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</si>
  <si>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</si>
  <si>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</si>
  <si>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</si>
  <si>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</si>
  <si>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</si>
  <si>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</si>
  <si>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</si>
  <si>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</si>
  <si>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</si>
  <si>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</si>
  <si>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</si>
  <si>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</si>
  <si>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</si>
  <si>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</si>
  <si>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</si>
  <si>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</si>
  <si>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</si>
  <si>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</si>
  <si>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</si>
  <si>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</si>
  <si>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</si>
  <si>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</si>
  <si>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</si>
  <si>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</si>
  <si>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</si>
  <si>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</si>
  <si>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</si>
  <si>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</si>
  <si>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</si>
  <si>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</si>
  <si>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</si>
  <si>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</si>
  <si>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</si>
  <si>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</si>
  <si>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</si>
  <si>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</si>
  <si>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</si>
  <si>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</si>
  <si>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</si>
  <si>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</si>
  <si>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</si>
  <si>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</si>
  <si>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</si>
  <si>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</si>
  <si>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</si>
  <si>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</si>
  <si>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</si>
  <si>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</si>
  <si>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</si>
  <si>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</si>
  <si>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</si>
  <si>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</si>
  <si>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</si>
  <si>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</si>
  <si>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</si>
  <si>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</si>
  <si>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</si>
  <si>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</si>
  <si>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</si>
  <si>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</si>
  <si>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</si>
  <si>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</si>
  <si>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</si>
  <si>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</si>
  <si>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</si>
  <si>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</si>
  <si>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</si>
  <si>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</si>
  <si>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</si>
  <si>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</si>
  <si>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</si>
  <si>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</si>
  <si>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</si>
  <si>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</si>
  <si>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</si>
  <si>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</si>
  <si>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</si>
  <si>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</si>
  <si>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</si>
  <si>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</si>
  <si>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</si>
  <si>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</si>
  <si>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</si>
  <si>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</si>
  <si>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</si>
  <si>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</si>
  <si>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</si>
  <si>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</si>
  <si>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</si>
  <si>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</si>
  <si>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</si>
  <si>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</si>
  <si>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</si>
  <si>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</si>
  <si>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</si>
  <si>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</si>
  <si>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</si>
  <si>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</si>
  <si>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</si>
  <si>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</si>
  <si>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</si>
  <si>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</si>
  <si>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</si>
  <si>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</si>
  <si>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</si>
  <si>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</si>
  <si>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</si>
  <si>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</si>
  <si>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</si>
  <si>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</si>
  <si>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</si>
  <si>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</si>
  <si>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</si>
  <si>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</si>
  <si>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</si>
  <si>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</si>
  <si>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</si>
  <si>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</si>
  <si>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</si>
  <si>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</si>
  <si>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</si>
  <si>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</si>
  <si>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</si>
  <si>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</si>
  <si>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</si>
  <si>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</si>
  <si>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</si>
  <si>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</si>
  <si>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</si>
  <si>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</si>
  <si>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</si>
  <si>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</si>
  <si>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</si>
  <si>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</si>
  <si>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</si>
  <si>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</si>
  <si>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</si>
  <si>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</si>
  <si>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</si>
  <si>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</si>
  <si>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</si>
  <si>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</si>
  <si>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</si>
  <si>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</si>
  <si>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</si>
  <si>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</si>
  <si>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</si>
  <si>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</si>
  <si>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</si>
  <si>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</si>
  <si>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</si>
  <si>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</si>
  <si>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</si>
  <si>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</si>
  <si>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</si>
  <si>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</si>
  <si>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</si>
  <si>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</si>
  <si>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</si>
  <si>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</si>
  <si>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</si>
  <si>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</si>
  <si>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</si>
  <si>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</si>
  <si>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</si>
  <si>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</si>
  <si>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</si>
  <si>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</si>
  <si>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</si>
  <si>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</si>
  <si>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</si>
  <si>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</si>
  <si>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</si>
  <si>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</si>
  <si>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</si>
  <si>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</si>
  <si>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</si>
  <si>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</si>
  <si>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</si>
  <si>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</si>
  <si>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</si>
  <si>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</si>
  <si>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</si>
  <si>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</si>
  <si>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</si>
  <si>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</si>
  <si>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</si>
  <si>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</si>
  <si>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</si>
  <si>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</si>
  <si>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</si>
  <si>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</si>
  <si>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</si>
  <si>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</si>
  <si>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</si>
  <si>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</si>
  <si>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</si>
  <si>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</si>
  <si>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</si>
  <si>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</si>
  <si>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</si>
  <si>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</si>
  <si>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</si>
  <si>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</si>
  <si>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</si>
  <si>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</si>
  <si>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</si>
  <si>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</si>
  <si>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</si>
  <si>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</si>
  <si>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</si>
  <si>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</si>
  <si>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</si>
  <si>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</si>
  <si>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</si>
  <si>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</si>
  <si>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</si>
  <si>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</si>
  <si>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</si>
  <si>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</si>
  <si>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</si>
  <si>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</si>
  <si>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</si>
  <si>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</si>
  <si>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</si>
  <si>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</si>
  <si>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</si>
  <si>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</si>
  <si>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</si>
  <si>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</si>
  <si>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</si>
  <si>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</si>
  <si>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</si>
  <si>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</si>
  <si>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</si>
  <si>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</si>
  <si>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</si>
  <si>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</si>
  <si>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</si>
  <si>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</si>
  <si>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</si>
  <si>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</si>
  <si>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</si>
  <si>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</si>
  <si>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</si>
  <si>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</si>
  <si>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</si>
  <si>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</si>
  <si>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</si>
  <si>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</si>
  <si>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</si>
  <si>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</si>
  <si>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</si>
  <si>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</si>
  <si>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</si>
  <si>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</si>
  <si>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</si>
  <si>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</si>
  <si>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</si>
  <si>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</si>
  <si>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</si>
  <si>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</si>
  <si>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</si>
  <si>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</si>
  <si>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</si>
  <si>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</si>
  <si>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</si>
  <si>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</si>
  <si>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</si>
  <si>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</si>
  <si>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</si>
  <si>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</si>
  <si>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</si>
  <si>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</si>
  <si>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</si>
  <si>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</si>
  <si>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</si>
  <si>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</si>
  <si>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</si>
  <si>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</si>
  <si>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</si>
  <si>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</si>
  <si>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</si>
  <si>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</si>
  <si>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</si>
  <si>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</si>
  <si>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</si>
  <si>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</si>
  <si>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</si>
  <si>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</si>
  <si>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</si>
  <si>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</si>
  <si>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</si>
  <si>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</si>
  <si>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</si>
  <si>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</si>
  <si>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</si>
  <si>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</si>
  <si>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</si>
  <si>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</si>
  <si>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</si>
  <si>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</si>
  <si>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</si>
  <si>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</si>
  <si>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</si>
  <si>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</si>
  <si>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</si>
  <si>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</si>
  <si>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</si>
  <si>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</si>
  <si>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</si>
  <si>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</si>
  <si>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</si>
  <si>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</si>
  <si>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</si>
  <si>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</si>
  <si>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</si>
  <si>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</si>
  <si>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</si>
  <si>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</si>
  <si>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</si>
  <si>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</si>
  <si>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</si>
  <si>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</si>
  <si>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</si>
  <si>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</si>
  <si>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</si>
  <si>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</si>
  <si>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</si>
  <si>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</si>
  <si>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</si>
  <si>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</si>
  <si>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</si>
  <si>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</si>
  <si>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</si>
  <si>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</si>
  <si>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</si>
  <si>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</si>
  <si>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</si>
  <si>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</si>
  <si>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</si>
  <si>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</si>
  <si>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</si>
  <si>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</si>
  <si>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</si>
  <si>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</si>
  <si>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</si>
  <si>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</si>
  <si>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</si>
  <si>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</si>
  <si>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</si>
  <si>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</si>
  <si>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</si>
  <si>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</si>
  <si>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</si>
  <si>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</si>
  <si>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</si>
  <si>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</si>
  <si>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</si>
  <si>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</si>
  <si>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</si>
  <si>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</si>
  <si>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</si>
  <si>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</si>
  <si>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</si>
  <si>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</si>
  <si>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</si>
  <si>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</si>
  <si>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</si>
  <si>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</si>
  <si>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</si>
  <si>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</si>
  <si>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</si>
  <si>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</si>
  <si>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</si>
  <si>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</si>
  <si>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</si>
  <si>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</si>
  <si>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</si>
  <si>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</si>
  <si>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</si>
  <si>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</si>
  <si>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</si>
  <si>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</si>
  <si>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</si>
  <si>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</si>
  <si>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</si>
  <si>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</si>
  <si>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</si>
  <si>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</si>
  <si>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</si>
  <si>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</si>
  <si>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</si>
  <si>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</si>
  <si>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</si>
  <si>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</si>
  <si>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</si>
  <si>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</si>
  <si>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</si>
  <si>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</si>
  <si>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</si>
  <si>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</si>
  <si>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</si>
  <si>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</si>
  <si>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</si>
  <si>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</si>
  <si>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</si>
  <si>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</si>
  <si>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</si>
  <si>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</si>
  <si>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</si>
  <si>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</si>
  <si>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</si>
  <si>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</si>
  <si>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</si>
  <si>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</si>
  <si>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</si>
  <si>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</si>
  <si>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</si>
  <si>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</si>
  <si>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</si>
  <si>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</si>
  <si>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</si>
  <si>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</si>
  <si>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</si>
  <si>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</si>
  <si>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</si>
  <si>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</si>
  <si>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</si>
  <si>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</si>
  <si>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</si>
  <si>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</si>
  <si>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</si>
  <si>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</si>
  <si>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</si>
  <si>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</si>
  <si>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</si>
  <si>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</si>
  <si>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</si>
  <si>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</si>
  <si>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</si>
  <si>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</si>
  <si>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</si>
  <si>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</si>
  <si>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</si>
  <si>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</si>
  <si>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</si>
  <si>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</si>
  <si>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</si>
  <si>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</si>
  <si>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</si>
  <si>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</si>
  <si>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</si>
  <si>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</si>
  <si>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</si>
  <si>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</si>
  <si>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</si>
  <si>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</si>
  <si>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</si>
  <si>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</si>
  <si>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</si>
  <si>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</si>
  <si>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</si>
  <si>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</si>
  <si>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</si>
  <si>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</si>
  <si>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</si>
  <si>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</si>
  <si>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</si>
  <si>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</si>
  <si>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</si>
  <si>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</si>
  <si>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</si>
  <si>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</si>
  <si>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</si>
  <si>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</si>
  <si>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</si>
  <si>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</si>
  <si>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</si>
  <si>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</si>
  <si>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</si>
  <si>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</si>
  <si>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</si>
  <si>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</si>
  <si>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</si>
  <si>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</si>
  <si>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</si>
  <si>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</si>
  <si>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</si>
  <si>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</si>
  <si>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</si>
  <si>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</si>
  <si>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</si>
  <si>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</si>
  <si>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</si>
  <si>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</si>
  <si>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</si>
  <si>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</si>
  <si>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</si>
  <si>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</si>
  <si>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</si>
  <si>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</si>
  <si>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</si>
  <si>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</si>
  <si>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</si>
  <si>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</si>
  <si>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</si>
  <si>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</si>
  <si>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</si>
  <si>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</si>
  <si>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</si>
  <si>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</si>
  <si>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</si>
  <si>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</si>
  <si>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</si>
  <si>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</si>
  <si>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</si>
  <si>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</si>
  <si>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</si>
  <si>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</si>
  <si>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</si>
  <si>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</si>
  <si>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</si>
  <si>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</si>
  <si>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</si>
  <si>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</si>
  <si>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</si>
  <si>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</si>
  <si>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</si>
  <si>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</si>
  <si>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</si>
  <si>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</si>
  <si>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</si>
  <si>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</si>
  <si>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</si>
  <si>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</si>
  <si>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</si>
  <si>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</si>
  <si>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</si>
  <si>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</si>
  <si>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</si>
  <si>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</si>
  <si>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</si>
  <si>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</si>
  <si>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</si>
  <si>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</si>
  <si>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</si>
  <si>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</si>
  <si>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</si>
  <si>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</si>
  <si>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</si>
  <si>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</si>
  <si>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</si>
  <si>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</si>
  <si>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</si>
  <si>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</si>
  <si>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</si>
  <si>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</si>
  <si>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</si>
  <si>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</si>
  <si>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</si>
  <si>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</si>
  <si>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</si>
  <si>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</si>
  <si>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</si>
  <si>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</si>
  <si>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</si>
  <si>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</si>
  <si>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</si>
  <si>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</si>
  <si>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</si>
  <si>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</si>
  <si>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</si>
  <si>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</si>
  <si>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</si>
  <si>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</si>
  <si>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</si>
  <si>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</si>
  <si>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</si>
  <si>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</si>
  <si>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</si>
  <si>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</si>
  <si>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</si>
  <si>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</si>
  <si>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</si>
  <si>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</si>
  <si>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</si>
  <si>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</si>
  <si>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</si>
  <si>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</si>
  <si>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</si>
  <si>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</si>
  <si>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</si>
  <si>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</si>
  <si>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</si>
  <si>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</si>
  <si>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</si>
  <si>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</si>
  <si>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</si>
  <si>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</si>
  <si>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</si>
  <si>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</si>
  <si>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</si>
  <si>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</si>
  <si>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</si>
  <si>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</si>
  <si>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</si>
  <si>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</si>
  <si>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</si>
  <si>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</si>
  <si>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</si>
  <si>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</si>
  <si>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</si>
  <si>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</si>
  <si>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</si>
  <si>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</si>
  <si>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</si>
  <si>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</si>
  <si>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</si>
  <si>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</si>
  <si>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</si>
  <si>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</si>
  <si>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</si>
  <si>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</si>
  <si>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</si>
  <si>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</si>
  <si>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</si>
  <si>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</si>
  <si>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</si>
  <si>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</si>
  <si>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</si>
  <si>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</si>
  <si>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</si>
  <si>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</si>
  <si>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</si>
  <si>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</si>
  <si>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</si>
  <si>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</si>
  <si>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</si>
  <si>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</si>
  <si>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</si>
  <si>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</si>
  <si>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</si>
  <si>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</si>
  <si>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</si>
  <si>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</si>
  <si>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</si>
  <si>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</si>
  <si>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</si>
  <si>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</si>
  <si>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</si>
  <si>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</si>
  <si>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</si>
  <si>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</si>
  <si>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</si>
  <si>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</si>
  <si>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</si>
  <si>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</si>
  <si>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</si>
  <si>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</si>
  <si>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</si>
  <si>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</si>
  <si>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</si>
  <si>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</si>
  <si>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</si>
  <si>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</si>
  <si>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</si>
  <si>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</si>
  <si>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</si>
  <si>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</si>
  <si>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</si>
  <si>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</si>
  <si>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</si>
  <si>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</si>
  <si>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</si>
  <si>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</si>
  <si>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</si>
  <si>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</si>
  <si>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</si>
  <si>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</si>
  <si>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</si>
  <si>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</si>
  <si>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</si>
  <si>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</si>
  <si>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</si>
  <si>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</si>
  <si>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</si>
  <si>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</si>
  <si>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</si>
  <si>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</si>
  <si>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</si>
  <si>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</si>
  <si>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</si>
  <si>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</si>
  <si>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</si>
  <si>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</si>
  <si>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</si>
  <si>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</si>
  <si>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</si>
  <si>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</si>
  <si>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</si>
  <si>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</si>
  <si>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</si>
  <si>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</si>
  <si>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</si>
  <si>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</si>
  <si>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</si>
  <si>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</si>
  <si>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</si>
  <si>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</si>
  <si>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</si>
  <si>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</si>
  <si>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</si>
  <si>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</si>
  <si>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</si>
  <si>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</si>
  <si>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</si>
  <si>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</si>
  <si>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</si>
  <si>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</si>
  <si>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</si>
  <si>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</si>
  <si>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</si>
  <si>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</si>
  <si>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</si>
  <si>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</si>
  <si>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</si>
  <si>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</si>
  <si>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</si>
  <si>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</si>
  <si>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</si>
  <si>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</si>
  <si>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</si>
  <si>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</si>
  <si>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</si>
  <si>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</si>
  <si>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</si>
  <si>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</si>
  <si>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</si>
  <si>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</si>
  <si>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</si>
  <si>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</si>
  <si>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</si>
  <si>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</si>
  <si>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</si>
  <si>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</si>
  <si>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</si>
  <si>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</si>
  <si>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</si>
  <si>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</si>
  <si>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</si>
  <si>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</si>
  <si>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</si>
  <si>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</si>
  <si>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</si>
  <si>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</si>
  <si>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</si>
  <si>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</si>
  <si>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</si>
  <si>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</si>
  <si>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</si>
  <si>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</si>
  <si>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</si>
  <si>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</si>
  <si>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</si>
  <si>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</si>
  <si>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</si>
  <si>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</si>
  <si>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</si>
  <si>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</si>
  <si>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</si>
  <si>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</si>
  <si>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</si>
  <si>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</si>
  <si>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</si>
  <si>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</si>
  <si>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</si>
  <si>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</si>
  <si>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</si>
  <si>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</si>
  <si>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</si>
  <si>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</si>
  <si>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</si>
  <si>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</si>
  <si>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</si>
  <si>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</si>
  <si>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</si>
  <si>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</si>
  <si>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</si>
  <si>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</si>
  <si>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</si>
  <si>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</si>
  <si>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</si>
  <si>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</si>
  <si>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</si>
  <si>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</si>
  <si>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</si>
  <si>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</si>
  <si>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</si>
  <si>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</si>
  <si>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</si>
  <si>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</si>
  <si>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</si>
  <si>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</si>
  <si>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</si>
  <si>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</si>
  <si>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</si>
  <si>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</si>
  <si>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</si>
  <si>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</si>
  <si>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</si>
  <si>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</si>
  <si>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</si>
  <si>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</si>
  <si>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</si>
  <si>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</si>
  <si>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</si>
  <si>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</si>
  <si>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</si>
  <si>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</si>
  <si>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</si>
  <si>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</si>
  <si>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</si>
  <si>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</si>
  <si>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</si>
  <si>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</si>
  <si>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</si>
  <si>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</si>
  <si>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</si>
  <si>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</si>
  <si>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</si>
  <si>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</si>
  <si>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</si>
  <si>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</si>
  <si>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</si>
  <si>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</si>
  <si>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</si>
  <si>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</si>
  <si>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</si>
  <si>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</si>
  <si>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</si>
  <si>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</si>
  <si>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</si>
  <si>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</si>
  <si>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</si>
  <si>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</si>
  <si>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</si>
  <si>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</si>
  <si>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</si>
  <si>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</si>
  <si>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</si>
  <si>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</si>
  <si>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</si>
  <si>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</si>
  <si>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</si>
  <si>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</si>
  <si>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</si>
  <si>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</si>
  <si>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</si>
  <si>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</si>
  <si>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</si>
  <si>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</si>
  <si>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</si>
  <si>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</si>
  <si>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</si>
  <si>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</si>
  <si>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</si>
  <si>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</si>
  <si>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</si>
  <si>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</si>
  <si>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</si>
  <si>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</si>
  <si>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</si>
  <si>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</si>
  <si>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</si>
  <si>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</si>
  <si>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</si>
  <si>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</si>
  <si>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</si>
  <si>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</si>
  <si>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</si>
  <si>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</si>
  <si>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</si>
  <si>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</si>
  <si>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</si>
  <si>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</si>
  <si>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</si>
  <si>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</si>
  <si>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</si>
  <si>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</si>
  <si>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</si>
  <si>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</si>
  <si>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</si>
  <si>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</si>
  <si>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</si>
  <si>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</si>
  <si>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</si>
  <si>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</si>
  <si>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</si>
  <si>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</si>
  <si>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</si>
  <si>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</si>
  <si>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</si>
  <si>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</si>
  <si>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</si>
  <si>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</si>
  <si>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</si>
  <si>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</si>
  <si>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</si>
  <si>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</si>
  <si>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</si>
  <si>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</si>
  <si>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</si>
  <si>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</si>
  <si>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</si>
  <si>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</si>
  <si>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</si>
  <si>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</si>
  <si>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</si>
  <si>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</si>
  <si>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</si>
  <si>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</si>
  <si>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</si>
  <si>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</si>
  <si>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</si>
  <si>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</si>
  <si>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</si>
  <si>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</si>
  <si>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</si>
  <si>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</si>
  <si>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</si>
  <si>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</si>
  <si>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</si>
  <si>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</si>
  <si>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</si>
  <si>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</si>
  <si>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</si>
  <si>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</si>
  <si>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</si>
  <si>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</si>
  <si>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</si>
  <si>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</si>
  <si>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</si>
  <si>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</si>
  <si>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</si>
  <si>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</si>
  <si>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</si>
  <si>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</si>
  <si>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</si>
  <si>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</si>
  <si>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</si>
  <si>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</si>
  <si>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</si>
  <si>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</si>
  <si>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</si>
  <si>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</si>
  <si>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</si>
  <si>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</si>
  <si>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</si>
  <si>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</si>
  <si>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</si>
  <si>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</si>
  <si>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</si>
  <si>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</si>
  <si>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</si>
  <si>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</si>
  <si>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</si>
  <si>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</si>
  <si>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</si>
  <si>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</si>
  <si>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</si>
  <si>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</si>
  <si>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</si>
  <si>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</si>
  <si>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</si>
  <si>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</si>
  <si>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</si>
  <si>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</si>
  <si>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</si>
  <si>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</si>
  <si>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</si>
  <si>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</si>
  <si>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</si>
  <si>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</si>
  <si>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</si>
  <si>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</si>
  <si>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</si>
  <si>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</si>
  <si>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</si>
  <si>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</si>
  <si>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</si>
  <si>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</si>
  <si>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</si>
  <si>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</si>
  <si>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</si>
  <si>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</si>
  <si>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</si>
  <si>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</si>
  <si>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</si>
  <si>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</si>
  <si>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</si>
  <si>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</si>
  <si>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</si>
  <si>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</si>
  <si>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</si>
  <si>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</si>
  <si>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</si>
  <si>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</si>
  <si>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</si>
  <si>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</si>
  <si>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</si>
  <si>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</si>
  <si>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</si>
  <si>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</si>
  <si>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</si>
  <si>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</si>
  <si>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</si>
  <si>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</si>
  <si>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</si>
  <si>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</si>
  <si>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</si>
  <si>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</si>
  <si>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</si>
  <si>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</si>
  <si>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</si>
  <si>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</si>
  <si>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</si>
  <si>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</si>
  <si>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</si>
  <si>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</si>
  <si>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</si>
  <si>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</si>
  <si>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</si>
  <si>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</si>
  <si>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</si>
  <si>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</si>
  <si>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</si>
  <si>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</si>
  <si>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</si>
  <si>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</si>
  <si>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</si>
  <si>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</si>
  <si>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</si>
  <si>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</si>
  <si>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</si>
  <si>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</si>
  <si>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</si>
  <si>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</si>
  <si>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</si>
  <si>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</si>
  <si>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</si>
  <si>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</si>
  <si>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</si>
  <si>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</si>
  <si>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</si>
  <si>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</si>
  <si>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</si>
  <si>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</si>
  <si>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</si>
  <si>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</si>
  <si>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</si>
  <si>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</si>
  <si>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</si>
  <si>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</si>
  <si>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</si>
  <si>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</si>
  <si>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</si>
  <si>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</si>
  <si>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</si>
  <si>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</si>
  <si>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</si>
  <si>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</si>
  <si>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</si>
  <si>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</si>
  <si>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</si>
  <si>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</si>
  <si>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</si>
  <si>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</si>
  <si>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</si>
  <si>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</si>
  <si>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</si>
  <si>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</si>
  <si>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</si>
  <si>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</si>
  <si>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</si>
  <si>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</si>
  <si>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</si>
  <si>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</si>
  <si>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</si>
  <si>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</si>
  <si>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</si>
  <si>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</si>
  <si>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</si>
  <si>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</si>
  <si>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</si>
  <si>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</si>
  <si>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</si>
  <si>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</si>
  <si>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</si>
  <si>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</si>
  <si>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</si>
  <si>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</si>
  <si>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</si>
  <si>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</si>
  <si>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</si>
  <si>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</si>
  <si>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</si>
  <si>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</si>
  <si>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</si>
  <si>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</si>
  <si>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</si>
  <si>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</si>
  <si>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</si>
  <si>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</si>
  <si>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</si>
  <si>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</si>
  <si>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</si>
  <si>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</si>
  <si>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</si>
  <si>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</si>
  <si>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</si>
  <si>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</si>
  <si>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</si>
  <si>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</si>
  <si>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</si>
  <si>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</si>
  <si>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</si>
  <si>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</si>
  <si>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</si>
  <si>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</si>
  <si>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</si>
  <si>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</si>
  <si>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</si>
  <si>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</si>
  <si>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</si>
  <si>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</si>
  <si>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</si>
  <si>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</si>
  <si>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</si>
  <si>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</si>
  <si>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</si>
  <si>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</si>
  <si>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</si>
  <si>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</si>
  <si>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</si>
  <si>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</si>
  <si>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</si>
  <si>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</si>
  <si>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</si>
  <si>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</si>
  <si>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</si>
  <si>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</si>
  <si>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</si>
  <si>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</si>
  <si>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</si>
  <si>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</si>
  <si>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</si>
  <si>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</si>
  <si>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</si>
  <si>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</si>
  <si>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</si>
  <si>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</si>
  <si>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</si>
  <si>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</si>
  <si>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</si>
  <si>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</si>
  <si>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</si>
  <si>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</si>
  <si>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</si>
  <si>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</si>
  <si>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</si>
  <si>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</si>
  <si>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</si>
  <si>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</si>
  <si>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</si>
  <si>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</si>
  <si>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</si>
  <si>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</si>
  <si>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</si>
  <si>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</si>
  <si>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</si>
  <si>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</si>
  <si>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</si>
  <si>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</si>
  <si>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</si>
  <si>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</si>
  <si>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</si>
  <si>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</si>
  <si>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</si>
  <si>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</si>
  <si>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</si>
  <si>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</si>
  <si>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</si>
  <si>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</si>
  <si>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</si>
  <si>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</si>
  <si>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</si>
  <si>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</si>
  <si>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</si>
  <si>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</si>
  <si>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</si>
  <si>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</si>
  <si>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</si>
  <si>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</si>
  <si>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</si>
  <si>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</si>
  <si>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</si>
  <si>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</si>
  <si>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</si>
  <si>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</si>
  <si>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</si>
  <si>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</si>
  <si>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</si>
  <si>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</si>
  <si>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</si>
  <si>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</si>
  <si>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</si>
  <si>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</si>
  <si>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</si>
  <si>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</si>
  <si>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</si>
  <si>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</si>
  <si>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</si>
  <si>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</si>
  <si>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</si>
  <si>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</si>
  <si>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</si>
  <si>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</si>
  <si>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</si>
  <si>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</si>
  <si>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</si>
  <si>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</si>
  <si>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</si>
  <si>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</si>
  <si>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</si>
  <si>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</si>
  <si>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</si>
  <si>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</si>
  <si>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</si>
  <si>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</si>
  <si>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</si>
  <si>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</si>
  <si>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</si>
  <si>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</si>
  <si>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</si>
  <si>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</si>
  <si>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</si>
  <si>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</si>
  <si>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</si>
  <si>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</si>
  <si>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</si>
  <si>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</si>
  <si>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</si>
  <si>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</si>
  <si>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</si>
  <si>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</si>
  <si>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</si>
  <si>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</si>
  <si>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</si>
  <si>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</si>
  <si>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</si>
  <si>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</si>
  <si>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</si>
  <si>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</si>
  <si>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</si>
  <si>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</si>
  <si>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</si>
  <si>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</si>
  <si>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</si>
  <si>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</si>
  <si>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</si>
  <si>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</si>
  <si>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</si>
  <si>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</si>
  <si>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</si>
  <si>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</si>
  <si>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</si>
  <si>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</si>
  <si>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</si>
  <si>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</si>
  <si>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</si>
  <si>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</si>
  <si>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</si>
  <si>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</si>
  <si>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</si>
  <si>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</si>
  <si>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</si>
  <si>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</si>
  <si>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</si>
  <si>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</si>
  <si>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</si>
  <si>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</si>
  <si>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</si>
  <si>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</si>
  <si>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</si>
  <si>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</si>
  <si>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</si>
  <si>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</si>
  <si>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</si>
  <si>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</si>
  <si>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</si>
  <si>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</si>
  <si>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</si>
  <si>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</si>
  <si>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</si>
  <si>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</si>
  <si>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</si>
  <si>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</si>
  <si>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</si>
  <si>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</si>
  <si>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</si>
  <si>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</si>
  <si>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</si>
  <si>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</si>
  <si>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</si>
  <si>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</si>
  <si>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</si>
  <si>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</si>
  <si>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</si>
  <si>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</si>
  <si>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</si>
  <si>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</si>
  <si>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</si>
  <si>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</si>
  <si>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</si>
  <si>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</si>
  <si>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</si>
  <si>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</si>
  <si>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</si>
  <si>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</si>
  <si>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</si>
  <si>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</si>
  <si>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</si>
  <si>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</si>
  <si>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</si>
  <si>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</si>
  <si>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</si>
  <si>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</si>
  <si>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</si>
  <si>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</si>
  <si>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</si>
  <si>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</si>
  <si>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</si>
  <si>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</si>
  <si>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</si>
  <si>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</si>
  <si>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</si>
  <si>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</si>
  <si>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</si>
  <si>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</si>
  <si>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</si>
  <si>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</si>
  <si>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</si>
  <si>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</si>
  <si>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</si>
  <si>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</si>
  <si>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</si>
  <si>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</si>
  <si>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</si>
  <si>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</si>
  <si>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</si>
  <si>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</si>
  <si>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</si>
  <si>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</si>
  <si>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</si>
  <si>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</si>
  <si>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</si>
  <si>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</si>
  <si>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</si>
  <si>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</si>
  <si>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</si>
  <si>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</si>
  <si>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</si>
  <si>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</si>
  <si>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</si>
  <si>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</si>
  <si>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</si>
  <si>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</si>
  <si>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</si>
  <si>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</si>
  <si>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</si>
  <si>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</si>
  <si>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</si>
  <si>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</si>
  <si>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</si>
  <si>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</si>
  <si>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</si>
  <si>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</si>
  <si>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</si>
  <si>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</si>
  <si>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</si>
  <si>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</si>
  <si>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</si>
  <si>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</si>
  <si>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</si>
  <si>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</si>
  <si>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</si>
  <si>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</si>
  <si>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</si>
  <si>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</si>
  <si>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</si>
  <si>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</si>
  <si>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</si>
  <si>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</si>
  <si>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</si>
  <si>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</si>
  <si>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</si>
  <si>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</si>
  <si>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</si>
  <si>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</si>
  <si>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</si>
  <si>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</si>
  <si>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</si>
  <si>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</si>
  <si>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</si>
  <si>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</si>
  <si>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</si>
  <si>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</si>
  <si>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</si>
  <si>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</si>
  <si>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</si>
  <si>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</si>
  <si>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</si>
  <si>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</si>
  <si>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</si>
  <si>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</si>
  <si>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</si>
  <si>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</si>
  <si>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</si>
  <si>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</si>
  <si>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</si>
  <si>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</si>
  <si>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</si>
  <si>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</si>
  <si>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</si>
  <si>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</si>
  <si>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</si>
  <si>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</si>
  <si>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</si>
  <si>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</si>
  <si>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</si>
  <si>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</si>
  <si>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</si>
  <si>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</si>
  <si>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</si>
  <si>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</si>
  <si>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</si>
  <si>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</si>
  <si>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</si>
  <si>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</si>
  <si>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</si>
  <si>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</si>
  <si>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</si>
  <si>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</si>
  <si>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</si>
  <si>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</si>
  <si>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</si>
  <si>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</si>
  <si>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</si>
  <si>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</si>
  <si>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</si>
  <si>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</si>
  <si>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</si>
  <si>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</si>
  <si>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</si>
  <si>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</si>
  <si>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</si>
  <si>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</si>
  <si>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</si>
  <si>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</si>
  <si>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</si>
  <si>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</si>
  <si>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</si>
  <si>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</si>
  <si>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</si>
  <si>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</si>
  <si>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</si>
  <si>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</si>
  <si>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</si>
  <si>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</si>
  <si>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</si>
  <si>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</si>
  <si>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</si>
  <si>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</si>
  <si>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</si>
  <si>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</si>
  <si>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</si>
  <si>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</si>
  <si>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</si>
  <si>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</si>
  <si>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</si>
  <si>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</si>
  <si>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</si>
  <si>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</si>
  <si>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</si>
  <si>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</si>
  <si>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</si>
  <si>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</si>
  <si>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</si>
  <si>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</si>
  <si>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</si>
  <si>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</si>
  <si>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</si>
  <si>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</si>
  <si>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</si>
  <si>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</si>
  <si>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</si>
  <si>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</si>
  <si>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</si>
  <si>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</si>
  <si>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</si>
  <si>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</si>
  <si>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</si>
  <si>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</si>
  <si>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</si>
  <si>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</si>
  <si>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</si>
  <si>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</si>
  <si>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</si>
  <si>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</si>
  <si>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</si>
  <si>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</si>
  <si>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</si>
  <si>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</si>
  <si>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</si>
  <si>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</si>
  <si>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</si>
  <si>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</si>
  <si>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</si>
  <si>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</si>
  <si>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</si>
  <si>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</si>
  <si>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</si>
  <si>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</si>
  <si>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</si>
  <si>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</si>
  <si>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</si>
  <si>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</si>
  <si>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</si>
  <si>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</si>
  <si>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</si>
  <si>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</si>
  <si>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</si>
  <si>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</si>
  <si>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</si>
  <si>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</si>
  <si>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</si>
  <si>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</si>
  <si>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</si>
  <si>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</si>
  <si>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</si>
  <si>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</si>
  <si>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</si>
  <si>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</si>
  <si>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</si>
  <si>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</si>
  <si>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</si>
  <si>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</si>
  <si>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</si>
  <si>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</si>
  <si>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</si>
  <si>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</si>
  <si>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</si>
  <si>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</si>
  <si>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</si>
  <si>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</si>
  <si>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</si>
  <si>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</si>
  <si>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</si>
  <si>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</si>
  <si>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</si>
  <si>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</si>
  <si>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</si>
  <si>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</si>
  <si>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</si>
  <si>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</si>
  <si>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</si>
  <si>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</si>
  <si>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</si>
  <si>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</si>
  <si>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</si>
  <si>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</si>
  <si>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</si>
  <si>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</si>
  <si>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</si>
  <si>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</si>
  <si>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</si>
  <si>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</si>
  <si>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</si>
  <si>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</si>
  <si>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</si>
  <si>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</si>
  <si>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</si>
  <si>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</si>
  <si>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</si>
  <si>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</si>
  <si>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</si>
  <si>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</si>
  <si>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</si>
  <si>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</si>
  <si>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</si>
  <si>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</si>
  <si>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</si>
  <si>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</si>
  <si>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</si>
  <si>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</si>
  <si>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</si>
  <si>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</si>
  <si>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</si>
  <si>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</si>
  <si>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</si>
  <si>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</si>
  <si>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</si>
  <si>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</si>
  <si>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</si>
  <si>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</si>
  <si>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</si>
  <si>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</si>
  <si>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</si>
  <si>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</si>
  <si>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</si>
  <si>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</si>
  <si>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</si>
  <si>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</si>
  <si>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</si>
  <si>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</si>
  <si>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</si>
  <si>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</si>
  <si>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</si>
  <si>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</si>
  <si>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</si>
  <si>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</si>
  <si>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</si>
  <si>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</si>
  <si>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</si>
  <si>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</si>
  <si>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</si>
  <si>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</si>
  <si>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</si>
  <si>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</si>
  <si>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</si>
  <si>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</si>
  <si>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</si>
  <si>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</si>
  <si>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</si>
  <si>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</si>
  <si>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</si>
  <si>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</si>
  <si>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</si>
  <si>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</si>
  <si>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</si>
  <si>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</si>
  <si>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</si>
  <si>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</si>
  <si>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</si>
  <si>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</si>
  <si>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</si>
  <si>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</si>
  <si>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</si>
  <si>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</si>
  <si>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</si>
  <si>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</si>
  <si>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</si>
  <si>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</si>
  <si>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</si>
  <si>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</si>
  <si>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</si>
  <si>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</si>
  <si>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</si>
  <si>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</si>
  <si>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</si>
  <si>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</si>
  <si>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</si>
  <si>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</si>
  <si>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</si>
  <si>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</si>
  <si>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</si>
  <si>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</si>
  <si>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</si>
  <si>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</si>
  <si>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</si>
  <si>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</si>
  <si>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</si>
  <si>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</si>
  <si>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</si>
  <si>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</si>
  <si>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</si>
  <si>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</si>
  <si>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</si>
  <si>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</si>
  <si>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</si>
  <si>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</si>
  <si>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</si>
  <si>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</si>
  <si>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</si>
  <si>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</si>
  <si>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</si>
  <si>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</si>
  <si>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</si>
  <si>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</si>
  <si>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</si>
  <si>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</si>
  <si>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</si>
  <si>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</si>
  <si>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</si>
  <si>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</si>
  <si>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</si>
  <si>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</si>
  <si>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</si>
  <si>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</si>
  <si>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</si>
  <si>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</si>
  <si>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</si>
  <si>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</si>
  <si>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</si>
  <si>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</si>
  <si>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</si>
  <si>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</si>
  <si>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</si>
  <si>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</si>
  <si>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</si>
  <si>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</si>
  <si>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</si>
  <si>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</si>
  <si>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</si>
  <si>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</si>
  <si>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</si>
  <si>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</si>
  <si>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</si>
  <si>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</si>
  <si>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</si>
  <si>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</si>
  <si>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</si>
  <si>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</si>
  <si>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</si>
  <si>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</si>
  <si>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</si>
  <si>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</si>
  <si>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</si>
  <si>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</si>
  <si>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</si>
  <si>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</si>
  <si>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</si>
  <si>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</si>
  <si>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</si>
  <si>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</si>
  <si>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</si>
  <si>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</si>
  <si>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</si>
  <si>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</si>
  <si>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</si>
  <si>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</si>
  <si>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</si>
  <si>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</si>
  <si>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</si>
  <si>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</si>
  <si>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</si>
  <si>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</si>
  <si>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</si>
  <si>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</si>
  <si>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</si>
  <si>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</si>
  <si>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</si>
  <si>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</si>
  <si>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</si>
  <si>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</si>
  <si>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</si>
  <si>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</si>
  <si>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</si>
  <si>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</si>
  <si>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</si>
  <si>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</si>
  <si>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</si>
  <si>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</si>
  <si>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</si>
  <si>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</si>
  <si>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</si>
  <si>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</si>
  <si>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</si>
  <si>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</si>
  <si>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</si>
  <si>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</si>
  <si>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</si>
  <si>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</si>
  <si>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</si>
  <si>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</si>
  <si>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</si>
  <si>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</si>
  <si>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</si>
  <si>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</si>
  <si>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</si>
  <si>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</si>
  <si>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</si>
  <si>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</si>
  <si>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</si>
  <si>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</si>
  <si>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</si>
  <si>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</si>
  <si>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</si>
  <si>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</si>
  <si>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</si>
  <si>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</si>
  <si>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</si>
  <si>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</si>
  <si>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</si>
  <si>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</si>
  <si>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</si>
  <si>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</si>
  <si>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</si>
  <si>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</si>
  <si>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</si>
  <si>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</si>
  <si>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</si>
  <si>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</si>
  <si>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</si>
  <si>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</si>
  <si>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</si>
  <si>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</si>
  <si>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</si>
  <si>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</si>
  <si>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</si>
  <si>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</si>
  <si>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</si>
  <si>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</si>
  <si>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</si>
  <si>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</si>
  <si>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</si>
  <si>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</si>
  <si>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</si>
  <si>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</si>
  <si>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</si>
  <si>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</si>
  <si>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</si>
  <si>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</si>
  <si>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</si>
  <si>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</si>
  <si>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</si>
  <si>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</si>
  <si>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</si>
  <si>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</si>
  <si>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</si>
  <si>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</si>
  <si>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</si>
  <si>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</si>
  <si>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</si>
  <si>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</si>
  <si>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</si>
  <si>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</si>
  <si>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</si>
  <si>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</si>
  <si>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</si>
  <si>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</si>
  <si>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</si>
  <si>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</si>
  <si>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</si>
  <si>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</si>
  <si>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</si>
  <si>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</si>
  <si>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</si>
  <si>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</si>
  <si>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</si>
  <si>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</si>
  <si>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</si>
  <si>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</si>
  <si>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</si>
  <si>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</si>
  <si>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</si>
  <si>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</si>
  <si>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</si>
  <si>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</si>
  <si>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</si>
  <si>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</si>
  <si>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</si>
  <si>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</si>
  <si>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</si>
  <si>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</si>
  <si>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</si>
  <si>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</si>
  <si>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</si>
  <si>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</si>
  <si>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</si>
  <si>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</si>
  <si>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</si>
  <si>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</si>
  <si>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</si>
  <si>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</si>
  <si>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</si>
  <si>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</si>
  <si>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</si>
  <si>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</si>
  <si>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</si>
  <si>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</si>
  <si>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</si>
  <si>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</si>
  <si>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</si>
  <si>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</si>
  <si>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</si>
  <si>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</si>
  <si>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</si>
  <si>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</si>
  <si>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</si>
  <si>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</si>
  <si>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</si>
  <si>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</si>
  <si>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</si>
  <si>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</si>
  <si>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</si>
  <si>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</si>
  <si>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</si>
  <si>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</si>
  <si>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</si>
  <si>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</si>
  <si>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</si>
  <si>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</si>
  <si>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</si>
  <si>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</si>
  <si>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</si>
  <si>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</si>
  <si>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</si>
  <si>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</si>
  <si>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</si>
  <si>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</si>
  <si>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</si>
  <si>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</si>
  <si>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</si>
  <si>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</si>
  <si>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</si>
  <si>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</si>
  <si>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</si>
  <si>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</si>
  <si>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</si>
  <si>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</si>
  <si>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</si>
  <si>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</si>
  <si>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</si>
  <si>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</si>
  <si>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</si>
  <si>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</si>
  <si>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</si>
  <si>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</si>
  <si>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</si>
  <si>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</si>
  <si>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</si>
  <si>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</si>
  <si>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</si>
  <si>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</si>
  <si>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</si>
  <si>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</si>
  <si>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</si>
  <si>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</si>
  <si>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</si>
  <si>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</si>
  <si>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</si>
  <si>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</si>
  <si>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</si>
  <si>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</si>
  <si>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</si>
  <si>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</si>
  <si>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</si>
  <si>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</si>
  <si>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</si>
  <si>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</si>
  <si>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</si>
  <si>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</si>
  <si>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</si>
  <si>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</si>
  <si>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</si>
  <si>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</si>
  <si>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</si>
  <si>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</si>
  <si>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</si>
  <si>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</si>
  <si>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</si>
  <si>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</si>
  <si>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</si>
  <si>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</si>
  <si>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</si>
  <si>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</si>
  <si>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</si>
  <si>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</si>
  <si>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</si>
  <si>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</si>
  <si>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</si>
  <si>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</si>
  <si>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</si>
  <si>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</si>
  <si>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</si>
  <si>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</si>
  <si>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</si>
  <si>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</si>
  <si>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</si>
  <si>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</si>
  <si>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</si>
  <si>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</si>
  <si>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</si>
  <si>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</si>
  <si>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</si>
  <si>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</si>
  <si>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</si>
  <si>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</si>
  <si>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</si>
  <si>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</si>
  <si>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</si>
  <si>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</si>
  <si>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</si>
  <si>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</si>
  <si>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</si>
  <si>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</si>
  <si>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</si>
  <si>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</si>
  <si>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</si>
  <si>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</si>
  <si>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</si>
  <si>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</si>
  <si>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</si>
  <si>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</si>
  <si>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</si>
  <si>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</si>
  <si>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</si>
  <si>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</si>
  <si>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</si>
  <si>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</si>
  <si>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</si>
  <si>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</si>
  <si>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</si>
  <si>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</si>
  <si>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</si>
  <si>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</si>
  <si>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</si>
  <si>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</si>
  <si>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</si>
  <si>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</si>
  <si>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</si>
  <si>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</si>
  <si>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</si>
  <si>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</si>
  <si>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</si>
  <si>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</si>
  <si>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</si>
  <si>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</si>
  <si>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</si>
  <si>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</si>
  <si>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</si>
  <si>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</si>
  <si>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</si>
  <si>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</si>
  <si>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</si>
  <si>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</si>
  <si>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</si>
  <si>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</si>
  <si>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</si>
  <si>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</si>
  <si>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</si>
  <si>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</si>
  <si>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</si>
  <si>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</si>
  <si>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</si>
  <si>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</si>
  <si>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</si>
  <si>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</si>
  <si>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</si>
  <si>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</si>
  <si>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</si>
  <si>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</si>
  <si>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</si>
  <si>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</si>
  <si>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</si>
  <si>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</si>
  <si>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</si>
  <si>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</si>
  <si>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</si>
  <si>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</si>
  <si>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</si>
  <si>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</si>
  <si>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</si>
  <si>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</si>
  <si>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</si>
  <si>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</si>
  <si>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</si>
  <si>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</si>
  <si>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</si>
  <si>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</si>
  <si>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</si>
  <si>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</si>
  <si>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</si>
  <si>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</si>
  <si>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</si>
  <si>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</si>
  <si>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</si>
  <si>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</si>
  <si>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</si>
  <si>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</si>
  <si>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</si>
  <si>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</si>
  <si>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</si>
  <si>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</si>
  <si>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</si>
  <si>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</si>
  <si>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</si>
  <si>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</si>
  <si>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</si>
  <si>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</si>
  <si>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</si>
  <si>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</si>
  <si>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</si>
  <si>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</si>
  <si>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</si>
  <si>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</si>
  <si>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</si>
  <si>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</si>
  <si>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</si>
  <si>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</si>
  <si>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</si>
  <si>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</si>
  <si>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</si>
  <si>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</si>
  <si>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</si>
  <si>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</si>
  <si>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</si>
  <si>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</si>
  <si>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</si>
  <si>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</si>
  <si>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</si>
  <si>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</si>
  <si>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</si>
  <si>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</si>
  <si>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</si>
  <si>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</si>
  <si>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</si>
  <si>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</si>
  <si>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</si>
  <si>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</si>
  <si>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</si>
  <si>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</si>
  <si>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</si>
  <si>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</si>
  <si>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</si>
  <si>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</si>
  <si>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</si>
  <si>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</si>
  <si>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</si>
  <si>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</si>
  <si>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</si>
  <si>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</si>
  <si>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</si>
  <si>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</si>
  <si>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</si>
  <si>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</si>
  <si>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</si>
  <si>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</si>
  <si>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</si>
  <si>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</si>
  <si>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</si>
  <si>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</si>
  <si>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</si>
  <si>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</si>
  <si>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</si>
  <si>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</si>
  <si>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</si>
  <si>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</si>
  <si>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</si>
  <si>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</si>
  <si>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</si>
  <si>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</si>
  <si>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</si>
  <si>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</si>
  <si>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</si>
  <si>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</si>
  <si>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</si>
  <si>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</si>
  <si>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</si>
  <si>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</si>
  <si>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</si>
  <si>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</si>
  <si>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</si>
  <si>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</si>
  <si>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</si>
  <si>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</si>
  <si>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</si>
  <si>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</si>
  <si>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</si>
  <si>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</si>
  <si>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</si>
  <si>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</si>
  <si>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</si>
  <si>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</si>
  <si>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</si>
  <si>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</si>
  <si>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</si>
  <si>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</si>
  <si>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</si>
  <si>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</si>
  <si>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</si>
  <si>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</si>
  <si>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</si>
  <si>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</si>
  <si>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</si>
  <si>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</si>
  <si>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</si>
  <si>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</si>
  <si>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</si>
  <si>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</si>
  <si>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</si>
  <si>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</si>
  <si>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</si>
  <si>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</si>
  <si>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</si>
  <si>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</si>
  <si>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</si>
  <si>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</si>
  <si>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</si>
  <si>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</si>
  <si>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</si>
  <si>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</si>
  <si>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</si>
  <si>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</si>
  <si>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</si>
  <si>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</si>
  <si>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</si>
  <si>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</si>
  <si>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</si>
  <si>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</si>
  <si>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</si>
  <si>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</si>
  <si>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</si>
  <si>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</si>
  <si>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</si>
  <si>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</si>
  <si>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</si>
  <si>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</si>
  <si>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</si>
  <si>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</si>
  <si>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</si>
  <si>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</si>
  <si>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</si>
  <si>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</si>
  <si>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</si>
  <si>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</si>
  <si>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</si>
  <si>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</si>
  <si>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</si>
  <si>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</si>
  <si>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</si>
  <si>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</si>
  <si>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</si>
  <si>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</si>
  <si>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</si>
  <si>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</si>
  <si>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</si>
  <si>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</si>
  <si>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</si>
  <si>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</si>
  <si>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</si>
  <si>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</si>
  <si>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</si>
  <si>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</si>
  <si>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</si>
  <si>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</si>
  <si>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</si>
  <si>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</si>
  <si>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</si>
  <si>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</si>
  <si>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</si>
  <si>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</si>
  <si>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</si>
  <si>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</si>
  <si>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</si>
  <si>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</si>
  <si>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</si>
  <si>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</si>
  <si>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</si>
  <si>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</si>
  <si>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</si>
  <si>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</si>
  <si>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</si>
  <si>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</si>
  <si>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</si>
  <si>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</si>
  <si>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</si>
  <si>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</si>
  <si>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</si>
  <si>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</si>
  <si>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</si>
  <si>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</si>
  <si>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</si>
  <si>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</si>
  <si>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</si>
  <si>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</si>
  <si>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</si>
  <si>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</si>
  <si>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</si>
  <si>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</si>
  <si>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</si>
  <si>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</si>
  <si>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</si>
  <si>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</si>
  <si>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</si>
  <si>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</si>
  <si>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</si>
  <si>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</si>
  <si>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</si>
  <si>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</si>
  <si>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</si>
  <si>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</si>
  <si>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</si>
  <si>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</si>
  <si>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</si>
  <si>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</si>
  <si>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</si>
  <si>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</si>
  <si>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</si>
  <si>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</si>
  <si>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</si>
  <si>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</si>
  <si>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</si>
  <si>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</si>
  <si>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</si>
  <si>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</si>
  <si>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</si>
  <si>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</si>
  <si>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</si>
  <si>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</si>
  <si>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</si>
  <si>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</si>
  <si>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</si>
  <si>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</si>
  <si>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</si>
  <si>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</si>
  <si>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</si>
  <si>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</si>
  <si>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</si>
  <si>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</si>
  <si>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</si>
  <si>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</si>
  <si>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</si>
  <si>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</si>
  <si>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</si>
  <si>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</si>
  <si>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</si>
  <si>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</si>
  <si>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</si>
  <si>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</si>
  <si>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</si>
  <si>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</si>
  <si>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</si>
  <si>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</si>
  <si>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</si>
  <si>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</si>
  <si>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</si>
  <si>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</si>
  <si>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</si>
  <si>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</si>
  <si>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</si>
  <si>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</si>
  <si>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</si>
  <si>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</si>
  <si>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</si>
  <si>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</si>
  <si>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</si>
  <si>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</si>
  <si>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</si>
  <si>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</si>
  <si>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</si>
  <si>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</si>
  <si>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</si>
  <si>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</si>
  <si>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</si>
  <si>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</si>
  <si>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</si>
  <si>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</si>
  <si>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</si>
  <si>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</si>
  <si>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</si>
  <si>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</si>
  <si>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</si>
  <si>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</si>
  <si>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</si>
  <si>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</si>
  <si>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</si>
  <si>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</si>
  <si>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</si>
  <si>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</si>
  <si>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</si>
  <si>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</si>
  <si>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</si>
  <si>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</si>
  <si>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</si>
  <si>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</si>
  <si>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</si>
  <si>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</si>
  <si>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</si>
  <si>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</si>
  <si>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</si>
  <si>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</si>
  <si>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</si>
  <si>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</si>
  <si>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</si>
  <si>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</si>
  <si>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</si>
  <si>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</si>
  <si>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</si>
  <si>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</si>
  <si>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</si>
  <si>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</si>
  <si>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</si>
  <si>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</si>
  <si>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</si>
  <si>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</si>
  <si>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</si>
  <si>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</si>
  <si>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</si>
  <si>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</si>
  <si>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</si>
  <si>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</si>
  <si>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</si>
  <si>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</si>
  <si>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</si>
  <si>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</si>
  <si>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</si>
  <si>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</si>
  <si>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</si>
  <si>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</si>
  <si>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</si>
  <si>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</si>
  <si>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</si>
  <si>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</si>
  <si>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</si>
  <si>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</si>
  <si>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</si>
  <si>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</si>
  <si>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</si>
  <si>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</si>
  <si>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</si>
  <si>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</si>
  <si>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</si>
  <si>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</si>
  <si>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</si>
  <si>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</si>
  <si>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</si>
  <si>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</si>
  <si>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</si>
  <si>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</si>
  <si>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</si>
  <si>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</si>
  <si>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</si>
  <si>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</si>
  <si>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</si>
  <si>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</si>
  <si>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</si>
  <si>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</si>
  <si>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</si>
  <si>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</si>
  <si>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</si>
  <si>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</si>
  <si>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</si>
  <si>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</si>
  <si>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</si>
  <si>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</si>
  <si>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</si>
  <si>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</si>
  <si>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</si>
  <si>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</si>
  <si>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</si>
  <si>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</si>
  <si>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</si>
  <si>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</si>
  <si>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</si>
  <si>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</si>
  <si>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</si>
  <si>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</si>
  <si>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</si>
  <si>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</si>
  <si>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</si>
  <si>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</si>
  <si>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</si>
  <si>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</si>
  <si>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</si>
  <si>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</si>
  <si>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</si>
  <si>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</si>
  <si>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</si>
  <si>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</si>
  <si>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</si>
  <si>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</si>
  <si>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</si>
  <si>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</si>
  <si>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</si>
  <si>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</si>
  <si>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</si>
  <si>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</si>
  <si>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</si>
  <si>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</si>
  <si>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</si>
  <si>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</si>
  <si>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</si>
  <si>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</si>
  <si>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</si>
  <si>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</si>
  <si>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</si>
  <si>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</si>
  <si>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</si>
  <si>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</si>
  <si>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</si>
  <si>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</si>
  <si>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</si>
  <si>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</si>
  <si>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</si>
  <si>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</si>
  <si>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</si>
  <si>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</si>
  <si>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</si>
  <si>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</si>
  <si>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</si>
  <si>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</si>
  <si>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</si>
  <si>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</si>
  <si>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</si>
  <si>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</si>
  <si>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</si>
  <si>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</si>
  <si>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</si>
  <si>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</si>
  <si>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</si>
  <si>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</si>
  <si>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</si>
  <si>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</si>
  <si>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</si>
  <si>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</si>
  <si>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</si>
  <si>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</si>
  <si>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</si>
  <si>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</si>
  <si>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</si>
  <si>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</si>
  <si>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</si>
  <si>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</si>
  <si>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</si>
  <si>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</si>
  <si>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</si>
  <si>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</si>
  <si>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</si>
  <si>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</si>
  <si>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</si>
  <si>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</si>
  <si>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</si>
  <si>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</si>
  <si>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</si>
  <si>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</si>
  <si>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</si>
  <si>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</si>
  <si>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</si>
  <si>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</si>
  <si>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</si>
  <si>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</si>
  <si>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</si>
  <si>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</si>
  <si>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</si>
  <si>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</si>
  <si>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</si>
  <si>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</si>
  <si>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</si>
  <si>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</si>
  <si>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</si>
  <si>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</si>
  <si>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</si>
  <si>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</si>
  <si>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</si>
  <si>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</si>
  <si>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</si>
  <si>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</si>
  <si>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</si>
  <si>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</si>
  <si>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</si>
  <si>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</si>
  <si>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</si>
  <si>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</si>
  <si>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</si>
  <si>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</si>
  <si>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</si>
  <si>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</si>
  <si>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</si>
  <si>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</si>
  <si>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</si>
  <si>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</si>
  <si>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</si>
  <si>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</si>
  <si>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</si>
  <si>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</si>
  <si>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</si>
  <si>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</si>
  <si>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</si>
  <si>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</si>
  <si>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</si>
  <si>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</si>
  <si>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</si>
  <si>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</si>
  <si>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</si>
  <si>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</si>
  <si>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</si>
  <si>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</si>
  <si>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</si>
  <si>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</si>
  <si>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</si>
  <si>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</si>
  <si>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</si>
  <si>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</si>
  <si>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</si>
  <si>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</si>
  <si>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</si>
  <si>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</si>
  <si>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</si>
  <si>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</si>
  <si>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</si>
  <si>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</si>
  <si>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</si>
  <si>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</si>
  <si>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</si>
  <si>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</si>
  <si>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</si>
  <si>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</si>
  <si>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</si>
  <si>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</si>
  <si>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</si>
  <si>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</si>
  <si>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</si>
  <si>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</si>
  <si>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</si>
  <si>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</si>
  <si>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</si>
  <si>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</si>
  <si>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</si>
  <si>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</si>
  <si>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</si>
  <si>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</si>
  <si>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</si>
  <si>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</si>
  <si>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</si>
  <si>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</si>
  <si>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</si>
  <si>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</si>
  <si>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</si>
  <si>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</si>
  <si>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</si>
  <si>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</si>
  <si>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</si>
  <si>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</si>
  <si>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</si>
  <si>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</si>
  <si>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</si>
  <si>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</si>
  <si>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</si>
  <si>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</si>
  <si>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</si>
  <si>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</si>
  <si>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</si>
  <si>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</si>
  <si>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</si>
  <si>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</si>
  <si>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</si>
  <si>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</si>
  <si>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</si>
  <si>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</si>
  <si>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</si>
  <si>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</si>
  <si>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</si>
  <si>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</si>
  <si>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</si>
  <si>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</si>
  <si>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</si>
  <si>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</si>
  <si>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</si>
  <si>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</si>
  <si>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</si>
  <si>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</si>
  <si>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</si>
  <si>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</si>
  <si>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</si>
  <si>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</si>
  <si>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</si>
  <si>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</si>
  <si>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</si>
  <si>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</si>
  <si>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</si>
  <si>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</si>
  <si>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</si>
  <si>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</si>
  <si>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</si>
  <si>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</si>
  <si>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</si>
  <si>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</si>
  <si>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</si>
  <si>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</si>
  <si>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</si>
  <si>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</si>
  <si>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</si>
  <si>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</si>
  <si>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</si>
  <si>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</si>
  <si>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</si>
  <si>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</si>
  <si>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</si>
  <si>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</si>
  <si>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</si>
  <si>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</si>
  <si>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</si>
  <si>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</si>
  <si>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</si>
  <si>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</si>
  <si>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</si>
  <si>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</si>
  <si>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</si>
  <si>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</si>
  <si>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</si>
  <si>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</si>
  <si>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</si>
  <si>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</si>
  <si>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</si>
  <si>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</si>
  <si>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</si>
  <si>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</si>
  <si>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</si>
  <si>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</si>
  <si>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</si>
  <si>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</si>
  <si>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</si>
  <si>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</si>
  <si>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</si>
  <si>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</si>
  <si>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</si>
  <si>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</si>
  <si>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</si>
  <si>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</si>
  <si>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</si>
  <si>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</si>
  <si>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</si>
  <si>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</si>
  <si>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</si>
  <si>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</si>
  <si>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</si>
  <si>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</si>
  <si>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</si>
  <si>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</si>
  <si>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</si>
  <si>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</si>
  <si>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</si>
  <si>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</si>
  <si>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</si>
  <si>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</si>
  <si>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</si>
  <si>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</si>
  <si>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</si>
  <si>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</si>
  <si>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</si>
  <si>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</si>
  <si>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</si>
  <si>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</si>
  <si>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</si>
  <si>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</si>
  <si>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</si>
  <si>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</si>
  <si>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</si>
  <si>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</si>
  <si>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</si>
  <si>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</si>
  <si>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</si>
  <si>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</si>
  <si>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</si>
  <si>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</si>
  <si>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</si>
  <si>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</si>
  <si>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</si>
  <si>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</si>
  <si>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</si>
  <si>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</si>
  <si>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</si>
  <si>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</si>
  <si>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</si>
  <si>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</si>
  <si>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</si>
  <si>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</si>
  <si>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</si>
  <si>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</si>
  <si>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</si>
  <si>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</si>
  <si>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</si>
  <si>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</si>
  <si>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</si>
  <si>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</si>
  <si>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</si>
  <si>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</si>
  <si>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</si>
  <si>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</si>
  <si>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</si>
  <si>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</si>
  <si>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</si>
  <si>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</si>
  <si>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</si>
  <si>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</si>
  <si>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</si>
  <si>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</si>
  <si>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</si>
  <si>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</si>
  <si>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</si>
  <si>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</si>
  <si>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</si>
  <si>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</si>
  <si>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</si>
  <si>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</si>
  <si>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</si>
  <si>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</si>
  <si>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</si>
  <si>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</si>
  <si>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</si>
  <si>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</si>
  <si>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</si>
  <si>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</si>
  <si>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</si>
  <si>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</si>
  <si>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</si>
  <si>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</si>
  <si>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</si>
  <si>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</si>
  <si>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</si>
  <si>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</si>
  <si>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</si>
  <si>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</si>
  <si>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</si>
  <si>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</si>
  <si>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</si>
  <si>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</si>
  <si>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</si>
  <si>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</si>
  <si>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</si>
  <si>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</si>
  <si>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</si>
  <si>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</si>
  <si>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</si>
  <si>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</si>
  <si>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</si>
  <si>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</si>
  <si>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</si>
  <si>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</si>
  <si>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</si>
  <si>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</si>
  <si>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</si>
  <si>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</si>
  <si>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</si>
  <si>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</si>
  <si>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</si>
  <si>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</si>
  <si>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</si>
  <si>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</si>
  <si>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</si>
  <si>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</si>
  <si>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</si>
  <si>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</si>
  <si>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</si>
  <si>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</si>
  <si>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</si>
  <si>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</si>
  <si>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</si>
  <si>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</si>
  <si>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</si>
  <si>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</si>
  <si>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</si>
  <si>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</si>
  <si>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</si>
  <si>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</si>
  <si>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</si>
  <si>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</si>
  <si>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</si>
  <si>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</si>
  <si>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</si>
  <si>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</si>
  <si>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</si>
  <si>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</si>
  <si>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</si>
  <si>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</si>
  <si>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</si>
  <si>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</si>
  <si>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</si>
  <si>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</si>
  <si>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</si>
  <si>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</si>
  <si>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</si>
  <si>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</si>
  <si>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</si>
  <si>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</si>
  <si>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</si>
  <si>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</si>
  <si>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</si>
  <si>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</si>
  <si>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</si>
  <si>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</si>
  <si>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</si>
  <si>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</si>
  <si>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</si>
  <si>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</si>
  <si>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</si>
  <si>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</si>
  <si>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</si>
  <si>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</si>
  <si>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</si>
  <si>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</si>
  <si>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</si>
  <si>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</si>
  <si>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</si>
  <si>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</si>
  <si>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</si>
  <si>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</si>
  <si>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</si>
  <si>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</si>
  <si>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</si>
  <si>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</si>
  <si>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</si>
  <si>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</si>
  <si>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</si>
  <si>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</si>
  <si>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</si>
  <si>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</si>
  <si>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</si>
  <si>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</si>
  <si>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</si>
  <si>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</si>
  <si>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</si>
  <si>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</si>
  <si>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</si>
  <si>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</si>
  <si>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</si>
  <si>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</si>
  <si>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</si>
  <si>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</si>
  <si>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</si>
  <si>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</si>
  <si>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</si>
  <si>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</si>
  <si>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</si>
  <si>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</si>
  <si>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</si>
  <si>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</si>
  <si>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</si>
  <si>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</si>
  <si>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</si>
  <si>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</si>
  <si>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</si>
  <si>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</si>
  <si>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</si>
  <si>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</si>
  <si>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</si>
  <si>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</si>
  <si>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</si>
  <si>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</si>
  <si>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</si>
  <si>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</si>
  <si>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</si>
  <si>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</si>
  <si>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</si>
  <si>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</si>
  <si>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</si>
  <si>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</si>
  <si>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</si>
  <si>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</si>
  <si>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</si>
  <si>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</si>
  <si>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</si>
  <si>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</si>
  <si>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</si>
  <si>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</si>
  <si>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</si>
  <si>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</si>
  <si>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</si>
  <si>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</si>
  <si>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</si>
  <si>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</si>
  <si>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</si>
  <si>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</si>
  <si>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</si>
  <si>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</si>
  <si>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</si>
  <si>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</si>
  <si>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</si>
  <si>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</si>
  <si>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</si>
  <si>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</si>
  <si>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</si>
  <si>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</si>
  <si>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</si>
  <si>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</si>
  <si>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</si>
  <si>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</si>
  <si>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</si>
  <si>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</si>
  <si>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</si>
  <si>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</si>
  <si>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</si>
  <si>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</si>
  <si>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</si>
  <si>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</si>
  <si>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</si>
  <si>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</si>
  <si>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</si>
  <si>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</si>
  <si>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</si>
  <si>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</si>
  <si>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</si>
  <si>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</si>
  <si>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</si>
  <si>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</si>
  <si>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</si>
  <si>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</si>
  <si>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</si>
  <si>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</si>
  <si>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</si>
  <si>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</si>
  <si>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</si>
  <si>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</si>
  <si>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</si>
  <si>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</si>
  <si>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</si>
  <si>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</si>
  <si>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</si>
  <si>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</si>
  <si>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</si>
  <si>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</si>
  <si>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</si>
  <si>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</si>
  <si>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</si>
  <si>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</si>
  <si>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</si>
  <si>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</si>
  <si>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</si>
  <si>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</si>
  <si>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</si>
  <si>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</si>
  <si>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</si>
  <si>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</si>
  <si>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</si>
  <si>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</si>
  <si>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</si>
  <si>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</si>
  <si>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</si>
  <si>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</si>
  <si>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</si>
  <si>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</si>
  <si>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</si>
  <si>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</si>
  <si>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</si>
  <si>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</si>
  <si>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</si>
  <si>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</si>
  <si>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</si>
  <si>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</si>
  <si>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</si>
  <si>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</si>
  <si>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</si>
  <si>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</si>
  <si>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</si>
  <si>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</si>
  <si>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</si>
  <si>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</si>
  <si>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</si>
  <si>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</si>
  <si>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</si>
  <si>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</si>
  <si>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</si>
  <si>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</si>
  <si>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</si>
  <si>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</si>
  <si>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</si>
  <si>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</si>
  <si>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</si>
  <si>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</si>
  <si>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</si>
  <si>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</si>
  <si>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</si>
  <si>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</si>
  <si>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</si>
  <si>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</si>
  <si>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</si>
  <si>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</si>
  <si>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</si>
  <si>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</si>
  <si>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</si>
  <si>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</si>
  <si>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</si>
  <si>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</si>
  <si>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</si>
  <si>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</si>
  <si>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</si>
  <si>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</si>
  <si>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</si>
  <si>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</si>
  <si>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</si>
  <si>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</si>
  <si>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</si>
  <si>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</si>
  <si>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</si>
  <si>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</si>
  <si>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</si>
  <si>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</si>
  <si>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</si>
  <si>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</si>
  <si>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</si>
  <si>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</si>
  <si>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</si>
  <si>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</si>
  <si>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</si>
  <si>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</si>
  <si>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</si>
  <si>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</si>
  <si>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</si>
  <si>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</si>
  <si>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</si>
  <si>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</si>
  <si>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</si>
  <si>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</si>
  <si>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</si>
  <si>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</si>
  <si>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</si>
  <si>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</si>
  <si>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</si>
  <si>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</si>
  <si>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</si>
  <si>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</si>
  <si>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</si>
  <si>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</si>
  <si>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</si>
  <si>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</si>
  <si>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</si>
  <si>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</si>
  <si>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</si>
  <si>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</si>
  <si>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</si>
  <si>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</si>
  <si>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</si>
  <si>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</si>
  <si>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</si>
  <si>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</si>
  <si>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</si>
  <si>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</si>
  <si>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</si>
  <si>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</si>
  <si>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</si>
  <si>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</si>
  <si>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</si>
  <si>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</si>
  <si>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</si>
  <si>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</si>
  <si>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</si>
  <si>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</si>
  <si>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</si>
  <si>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</si>
  <si>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</si>
  <si>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</si>
  <si>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</si>
  <si>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</si>
  <si>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</si>
  <si>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</si>
  <si>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</si>
  <si>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</si>
  <si>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</si>
  <si>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</si>
  <si>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</si>
  <si>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</si>
  <si>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</si>
  <si>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</si>
  <si>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</si>
  <si>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</si>
  <si>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</si>
  <si>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</si>
  <si>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</si>
  <si>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</si>
  <si>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</si>
  <si>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</si>
  <si>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</si>
  <si>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</si>
  <si>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</si>
  <si>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</si>
  <si>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</si>
  <si>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</si>
  <si>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</si>
  <si>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</si>
  <si>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</si>
  <si>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</si>
  <si>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</si>
  <si>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</si>
  <si>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</si>
  <si>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</si>
  <si>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</si>
  <si>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</si>
  <si>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</si>
  <si>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</si>
  <si>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</si>
  <si>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</si>
  <si>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</si>
  <si>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</si>
  <si>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</si>
  <si>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</si>
  <si>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</si>
  <si>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</si>
  <si>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</si>
  <si>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</si>
  <si>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</si>
  <si>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</si>
  <si>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</si>
  <si>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</si>
  <si>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</si>
  <si>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</si>
  <si>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</si>
  <si>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</si>
  <si>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</si>
  <si>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</si>
  <si>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</si>
  <si>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</si>
  <si>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</si>
  <si>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</si>
  <si>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</si>
  <si>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</si>
  <si>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</si>
  <si>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</si>
  <si>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</si>
  <si>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</si>
  <si>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</si>
  <si>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</si>
  <si>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</si>
  <si>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</si>
  <si>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</si>
  <si>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</si>
  <si>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</si>
  <si>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</si>
  <si>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</si>
  <si>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</si>
  <si>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</si>
  <si>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</si>
  <si>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</si>
  <si>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</si>
  <si>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</si>
  <si>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</si>
  <si>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</si>
  <si>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</si>
  <si>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</si>
  <si>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</si>
  <si>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</si>
  <si>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</si>
  <si>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</si>
  <si>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</si>
  <si>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</si>
  <si>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</si>
  <si>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</si>
  <si>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</si>
  <si>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</si>
  <si>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</si>
  <si>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</si>
  <si>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</si>
  <si>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</si>
  <si>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</si>
  <si>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</si>
  <si>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</si>
  <si>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</si>
  <si>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</si>
  <si>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</si>
  <si>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</si>
  <si>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</si>
  <si>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</si>
  <si>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</si>
  <si>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</si>
  <si>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</si>
  <si>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</si>
  <si>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</si>
  <si>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</si>
  <si>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</si>
  <si>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</si>
  <si>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</si>
  <si>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</si>
  <si>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</si>
  <si>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</si>
  <si>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</si>
  <si>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</si>
  <si>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</si>
  <si>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</si>
  <si>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</si>
  <si>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</si>
  <si>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</si>
  <si>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</si>
  <si>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</si>
  <si>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</si>
  <si>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</si>
  <si>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</si>
  <si>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</si>
  <si>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</si>
  <si>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</si>
  <si>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</si>
  <si>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</si>
  <si>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</si>
  <si>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</si>
  <si>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</si>
  <si>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</si>
  <si>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</si>
  <si>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</si>
  <si>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</si>
  <si>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</si>
  <si>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</si>
  <si>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</si>
  <si>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</si>
  <si>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</si>
  <si>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</si>
  <si>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</si>
  <si>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</si>
  <si>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</si>
  <si>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</si>
  <si>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</si>
  <si>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</si>
  <si>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</si>
  <si>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</si>
  <si>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</si>
  <si>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</si>
  <si>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</si>
  <si>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</si>
  <si>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</si>
  <si>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</si>
  <si>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</si>
  <si>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</si>
  <si>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</si>
  <si>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</si>
  <si>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</si>
  <si>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</si>
  <si>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</si>
  <si>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</si>
  <si>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</si>
  <si>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</si>
  <si>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</si>
  <si>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</si>
  <si>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</si>
  <si>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</si>
  <si>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</si>
  <si>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</si>
  <si>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</si>
  <si>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</si>
  <si>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</si>
  <si>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</si>
  <si>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</si>
  <si>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</si>
  <si>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</si>
  <si>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</si>
  <si>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</si>
  <si>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</si>
  <si>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</si>
  <si>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</si>
  <si>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</si>
  <si>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</si>
  <si>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</si>
  <si>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</si>
  <si>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</si>
  <si>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</si>
  <si>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</si>
  <si>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</si>
  <si>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</si>
  <si>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</si>
  <si>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</si>
  <si>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</si>
  <si>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</si>
  <si>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</si>
  <si>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</si>
  <si>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</si>
  <si>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</si>
  <si>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</si>
  <si>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</si>
  <si>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</si>
  <si>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</si>
  <si>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</si>
  <si>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</si>
  <si>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</si>
  <si>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</si>
  <si>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</si>
  <si>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</si>
  <si>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</si>
  <si>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</si>
  <si>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</si>
  <si>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</si>
  <si>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</si>
  <si>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</si>
  <si>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</si>
  <si>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</si>
  <si>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</si>
  <si>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</si>
  <si>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</si>
  <si>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</si>
  <si>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</si>
  <si>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</si>
  <si>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</si>
  <si>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</si>
  <si>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</si>
  <si>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</si>
  <si>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</si>
  <si>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</si>
  <si>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</si>
  <si>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</si>
  <si>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</si>
  <si>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</si>
  <si>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</si>
  <si>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</si>
  <si>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</si>
  <si>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</si>
  <si>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</si>
  <si>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</si>
  <si>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</si>
  <si>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</si>
  <si>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</si>
  <si>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</si>
  <si>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</si>
  <si>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</si>
  <si>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</si>
  <si>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</si>
  <si>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</si>
  <si>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</si>
  <si>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</si>
  <si>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</si>
  <si>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</si>
  <si>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</si>
  <si>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</si>
  <si>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</si>
  <si>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</si>
  <si>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</si>
  <si>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</si>
  <si>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</si>
  <si>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</si>
  <si>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</si>
  <si>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</si>
  <si>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</si>
  <si>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</si>
  <si>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</si>
  <si>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</si>
  <si>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</si>
  <si>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</si>
  <si>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</si>
  <si>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</si>
  <si>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</si>
  <si>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</si>
  <si>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</si>
  <si>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</si>
  <si>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</si>
  <si>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</si>
  <si>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</si>
  <si>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</si>
  <si>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</si>
  <si>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</si>
  <si>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</si>
  <si>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</si>
  <si>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</si>
  <si>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</si>
  <si>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</si>
  <si>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</si>
  <si>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</si>
  <si>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</si>
  <si>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</si>
  <si>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</si>
  <si>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</si>
  <si>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</si>
  <si>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</si>
  <si>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</si>
  <si>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</si>
  <si>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</si>
  <si>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</si>
  <si>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</si>
  <si>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</si>
  <si>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</si>
  <si>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</si>
  <si>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</si>
  <si>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</si>
  <si>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</si>
  <si>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</si>
  <si>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</si>
  <si>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</si>
  <si>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</si>
  <si>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</si>
  <si>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</si>
  <si>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</si>
  <si>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</si>
  <si>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</si>
  <si>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</si>
  <si>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</si>
  <si>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</si>
  <si>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</si>
  <si>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</si>
  <si>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</si>
  <si>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</si>
  <si>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</si>
  <si>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</si>
  <si>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</si>
  <si>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</si>
  <si>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</si>
  <si>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</si>
  <si>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</si>
  <si>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</si>
  <si>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</si>
  <si>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</si>
  <si>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</si>
  <si>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</si>
  <si>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</si>
  <si>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</si>
  <si>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</si>
  <si>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</si>
  <si>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</si>
  <si>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</si>
  <si>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</si>
  <si>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</si>
  <si>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</si>
  <si>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</si>
  <si>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</si>
  <si>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</si>
  <si>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</si>
  <si>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</si>
  <si>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</si>
  <si>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</si>
  <si>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</si>
  <si>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</si>
  <si>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</si>
  <si>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</si>
  <si>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</si>
  <si>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</si>
  <si>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</si>
  <si>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</si>
  <si>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</si>
  <si>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</si>
  <si>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</si>
  <si>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</si>
  <si>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</si>
  <si>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</si>
  <si>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</si>
  <si>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</si>
  <si>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</si>
  <si>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</si>
  <si>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</si>
  <si>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</si>
  <si>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</si>
  <si>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</si>
  <si>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</si>
  <si>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</si>
  <si>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</si>
  <si>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</si>
  <si>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</si>
  <si>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</si>
  <si>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</si>
  <si>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</si>
  <si>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</si>
  <si>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</si>
  <si>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</si>
  <si>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</si>
  <si>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</si>
  <si>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</si>
  <si>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</si>
  <si>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</si>
  <si>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</si>
  <si>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</si>
  <si>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</si>
  <si>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</si>
  <si>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</si>
  <si>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</si>
  <si>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</si>
  <si>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</si>
  <si>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</si>
  <si>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</si>
  <si>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</si>
  <si>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</si>
  <si>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</si>
  <si>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</si>
  <si>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</si>
  <si>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</si>
  <si>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</si>
  <si>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</si>
  <si>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</si>
  <si>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</si>
  <si>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</si>
  <si>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</si>
  <si>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</si>
  <si>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</si>
  <si>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</si>
  <si>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</si>
  <si>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</si>
  <si>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</si>
  <si>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</si>
  <si>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</si>
  <si>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</si>
  <si>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</si>
  <si>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</si>
  <si>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</si>
  <si>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</si>
  <si>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</si>
  <si>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</si>
  <si>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</si>
  <si>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</si>
  <si>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</si>
  <si>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</si>
  <si>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</si>
  <si>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</si>
  <si>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</si>
  <si>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</si>
  <si>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</si>
  <si>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</si>
  <si>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</si>
  <si>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</si>
  <si>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</si>
  <si>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</si>
  <si>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</si>
  <si>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</si>
  <si>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</si>
  <si>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</si>
  <si>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</si>
  <si>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</si>
  <si>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</si>
  <si>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</si>
  <si>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</si>
  <si>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</si>
  <si>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</si>
  <si>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</si>
  <si>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</si>
  <si>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</si>
  <si>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</si>
  <si>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</si>
  <si>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</si>
  <si>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</si>
  <si>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</si>
  <si>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</si>
  <si>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</si>
  <si>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</si>
  <si>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</si>
  <si>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</si>
  <si>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</si>
  <si>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</si>
  <si>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</si>
  <si>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</si>
  <si>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</si>
  <si>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</si>
  <si>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</si>
  <si>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</si>
  <si>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</si>
  <si>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</si>
  <si>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</si>
  <si>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</si>
  <si>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</si>
  <si>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</si>
  <si>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</si>
  <si>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</si>
  <si>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</si>
  <si>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</si>
  <si>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</si>
  <si>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</si>
  <si>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</si>
  <si>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</si>
  <si>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</si>
  <si>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</si>
  <si>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</si>
  <si>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</si>
  <si>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</si>
  <si>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</si>
  <si>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</si>
  <si>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</si>
  <si>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</si>
  <si>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</si>
  <si>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</si>
  <si>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</si>
  <si>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</si>
  <si>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</si>
  <si>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</si>
  <si>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</si>
  <si>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</si>
  <si>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</si>
  <si>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</si>
  <si>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</si>
  <si>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</si>
  <si>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</si>
  <si>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</si>
  <si>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</si>
  <si>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</si>
  <si>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</si>
  <si>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</si>
  <si>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</si>
  <si>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</si>
  <si>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</si>
  <si>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</si>
  <si>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</si>
  <si>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</si>
  <si>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</si>
  <si>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</si>
  <si>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</si>
  <si>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</si>
  <si>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</si>
  <si>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</si>
  <si>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</si>
  <si>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</si>
  <si>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</si>
  <si>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</si>
  <si>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</si>
  <si>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</si>
  <si>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</si>
  <si>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</si>
  <si>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</si>
  <si>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</si>
  <si>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</si>
  <si>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</si>
  <si>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</si>
  <si>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</si>
  <si>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</si>
  <si>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</si>
  <si>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</si>
  <si>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</si>
  <si>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</si>
  <si>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</si>
  <si>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</si>
  <si>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</si>
  <si>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</si>
  <si>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</si>
  <si>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</si>
  <si>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</si>
  <si>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</si>
  <si>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</si>
  <si>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</si>
  <si>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</si>
  <si>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</si>
  <si>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</si>
  <si>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</si>
  <si>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</si>
  <si>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</si>
  <si>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</si>
  <si>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</si>
  <si>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</si>
  <si>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</si>
  <si>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</si>
  <si>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</si>
  <si>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</si>
  <si>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</si>
  <si>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</si>
  <si>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</si>
  <si>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</si>
  <si>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</si>
  <si>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</si>
  <si>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</si>
  <si>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</si>
  <si>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</si>
  <si>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</si>
  <si>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</si>
  <si>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</si>
  <si>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</si>
  <si>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</si>
  <si>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</si>
  <si>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</si>
  <si>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</si>
  <si>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</si>
  <si>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</si>
  <si>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</si>
  <si>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</si>
  <si>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</si>
  <si>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</si>
  <si>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</si>
  <si>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</si>
  <si>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</si>
  <si>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</si>
  <si>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</si>
  <si>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</si>
  <si>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</si>
  <si>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</si>
  <si>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</si>
  <si>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</si>
  <si>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</si>
  <si>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</si>
  <si>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</si>
  <si>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</si>
  <si>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</si>
  <si>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</si>
  <si>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</si>
  <si>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</si>
  <si>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</si>
  <si>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</si>
  <si>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</si>
  <si>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</si>
  <si>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</si>
  <si>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</si>
  <si>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</si>
  <si>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</si>
  <si>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</si>
  <si>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</si>
  <si>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</si>
  <si>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</si>
  <si>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</si>
  <si>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</si>
  <si>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</si>
  <si>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</si>
  <si>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</si>
  <si>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</si>
  <si>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</si>
  <si>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</si>
  <si>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</si>
  <si>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</si>
  <si>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</si>
  <si>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</si>
  <si>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</si>
  <si>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</si>
  <si>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</si>
  <si>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</si>
  <si>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</si>
  <si>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</si>
  <si>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</si>
  <si>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</si>
  <si>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</si>
  <si>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</si>
  <si>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</si>
  <si>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</si>
  <si>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</si>
  <si>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</si>
  <si>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</si>
  <si>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</si>
  <si>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</si>
  <si>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</si>
  <si>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</si>
  <si>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</si>
  <si>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</si>
  <si>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</si>
  <si>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</si>
  <si>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</si>
  <si>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</si>
  <si>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</si>
  <si>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</si>
  <si>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</si>
  <si>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</si>
  <si>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</si>
  <si>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</si>
  <si>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</si>
  <si>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</si>
  <si>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</si>
  <si>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</si>
  <si>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</si>
  <si>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</si>
  <si>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</si>
  <si>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</si>
  <si>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</si>
  <si>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</si>
  <si>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</si>
  <si>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</si>
  <si>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</si>
  <si>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</si>
  <si>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</si>
  <si>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</si>
  <si>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</si>
  <si>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</si>
  <si>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</si>
  <si>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</si>
  <si>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</si>
  <si>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</si>
  <si>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</si>
  <si>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</si>
  <si>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</si>
  <si>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</si>
  <si>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</si>
  <si>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</si>
  <si>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</si>
  <si>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</si>
  <si>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</si>
  <si>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</si>
  <si>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</si>
  <si>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</si>
  <si>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</si>
  <si>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</si>
  <si>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</si>
  <si>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</si>
  <si>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</si>
  <si>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</si>
  <si>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</si>
  <si>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</si>
  <si>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</si>
  <si>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</si>
  <si>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</si>
  <si>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</si>
  <si>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</si>
  <si>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</si>
  <si>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</si>
  <si>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</si>
  <si>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</si>
  <si>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</si>
  <si>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</si>
  <si>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</si>
  <si>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</si>
  <si>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</si>
  <si>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</si>
  <si>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</si>
  <si>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</si>
  <si>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</si>
  <si>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</si>
  <si>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</si>
  <si>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</si>
  <si>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</si>
  <si>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</si>
  <si>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</si>
  <si>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</si>
  <si>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</si>
  <si>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</si>
  <si>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</si>
  <si>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</si>
  <si>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</si>
  <si>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</si>
  <si>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</si>
  <si>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</si>
  <si>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</si>
  <si>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</si>
  <si>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</si>
  <si>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</si>
  <si>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</si>
  <si>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</si>
  <si>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</si>
  <si>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</si>
  <si>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</si>
  <si>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</si>
  <si>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</si>
  <si>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</si>
  <si>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</si>
  <si>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</si>
  <si>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</si>
  <si>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</si>
  <si>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</si>
  <si>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</si>
  <si>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</si>
  <si>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</si>
  <si>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</si>
  <si>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</si>
  <si>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</si>
  <si>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</si>
  <si>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</si>
  <si>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</si>
  <si>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</si>
  <si>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</si>
  <si>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</si>
  <si>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</si>
  <si>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</si>
  <si>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</si>
  <si>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</si>
  <si>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</si>
  <si>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</si>
  <si>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</si>
  <si>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</si>
  <si>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</si>
  <si>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</si>
  <si>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</si>
  <si>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</si>
  <si>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</si>
  <si>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</si>
  <si>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</si>
  <si>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</si>
  <si>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</si>
  <si>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</si>
  <si>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</si>
  <si>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</si>
  <si>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</si>
  <si>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</si>
  <si>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</si>
  <si>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</si>
  <si>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</si>
  <si>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</si>
  <si>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</si>
  <si>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</si>
  <si>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</si>
  <si>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</si>
  <si>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</si>
  <si>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</si>
  <si>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</si>
  <si>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</si>
  <si>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</si>
  <si>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</si>
  <si>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</si>
  <si>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</si>
  <si>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</si>
  <si>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</si>
  <si>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</si>
  <si>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</si>
  <si>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</si>
  <si>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</si>
  <si>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</si>
  <si>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</si>
  <si>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</si>
  <si>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</si>
  <si>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</si>
  <si>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</si>
  <si>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</si>
  <si>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</si>
  <si>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</si>
  <si>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</si>
  <si>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</si>
  <si>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</si>
  <si>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</si>
  <si>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</si>
  <si>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</si>
  <si>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</si>
  <si>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</si>
  <si>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</si>
  <si>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</si>
  <si>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</si>
  <si>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</si>
  <si>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</si>
  <si>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</si>
  <si>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</si>
  <si>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</si>
  <si>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</si>
  <si>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</si>
  <si>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</si>
  <si>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</si>
  <si>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</si>
  <si>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</si>
  <si>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</si>
  <si>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</si>
  <si>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</si>
  <si>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</si>
  <si>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</si>
  <si>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</si>
  <si>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</si>
  <si>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</si>
  <si>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</si>
  <si>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</si>
  <si>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</si>
  <si>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</si>
  <si>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</si>
  <si>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</si>
  <si>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</si>
  <si>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</si>
  <si>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</si>
  <si>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</si>
  <si>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</si>
  <si>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</si>
  <si>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</si>
  <si>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</si>
  <si>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</si>
  <si>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</si>
  <si>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</si>
  <si>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</si>
  <si>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</si>
  <si>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</si>
  <si>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</si>
  <si>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</si>
  <si>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</si>
  <si>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</si>
  <si>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</si>
  <si>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</si>
  <si>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</si>
  <si>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</si>
  <si>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</si>
  <si>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</si>
  <si>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</si>
  <si>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</si>
  <si>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</si>
  <si>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</si>
  <si>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</si>
  <si>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</si>
  <si>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</si>
  <si>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</si>
  <si>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</si>
  <si>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</si>
  <si>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</si>
  <si>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</si>
  <si>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</si>
  <si>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</si>
  <si>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</si>
  <si>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</si>
  <si>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</si>
  <si>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</si>
  <si>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</si>
  <si>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</si>
  <si>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</si>
  <si>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</si>
  <si>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</si>
  <si>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</si>
  <si>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</si>
  <si>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</si>
  <si>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</si>
  <si>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</si>
  <si>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</si>
  <si>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</si>
  <si>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</si>
  <si>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</si>
  <si>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</si>
  <si>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</si>
  <si>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</si>
  <si>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</si>
  <si>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</si>
  <si>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</si>
  <si>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</si>
  <si>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</si>
  <si>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</si>
  <si>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</si>
  <si>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</si>
  <si>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</si>
  <si>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</si>
  <si>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</si>
  <si>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</si>
  <si>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</si>
  <si>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</si>
  <si>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</si>
  <si>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</si>
  <si>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</si>
  <si>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</si>
  <si>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</si>
  <si>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</si>
  <si>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</si>
  <si>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</si>
  <si>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</si>
  <si>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</si>
  <si>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</si>
  <si>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</si>
  <si>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</si>
  <si>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</si>
  <si>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</si>
  <si>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</si>
  <si>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</si>
  <si>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</si>
  <si>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</si>
  <si>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</si>
  <si>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</si>
  <si>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</si>
  <si>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</si>
  <si>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</si>
  <si>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</si>
  <si>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</si>
  <si>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</si>
  <si>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</si>
  <si>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</si>
  <si>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</si>
  <si>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</si>
  <si>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</si>
  <si>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</si>
  <si>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</si>
  <si>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</si>
  <si>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</si>
  <si>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</si>
  <si>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</si>
  <si>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</si>
  <si>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</si>
  <si>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</si>
  <si>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</si>
  <si>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</si>
  <si>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</si>
  <si>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</si>
  <si>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</si>
  <si>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</si>
  <si>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</si>
  <si>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</si>
  <si>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</si>
  <si>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</si>
  <si>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</si>
  <si>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</si>
  <si>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</si>
  <si>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</si>
  <si>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</si>
  <si>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</si>
  <si>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</si>
  <si>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</si>
  <si>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</si>
  <si>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</si>
  <si>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</si>
  <si>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</si>
  <si>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</si>
  <si>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</si>
  <si>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</si>
  <si>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</si>
  <si>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</si>
  <si>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</si>
  <si>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</si>
  <si>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</si>
  <si>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</si>
  <si>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</si>
  <si>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</si>
  <si>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</si>
  <si>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</si>
  <si>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</si>
  <si>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</si>
  <si>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</si>
  <si>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</si>
  <si>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</si>
  <si>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</si>
  <si>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</si>
  <si>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</si>
  <si>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</si>
  <si>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</si>
  <si>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</si>
  <si>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</si>
  <si>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</si>
  <si>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</si>
  <si>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</si>
  <si>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</si>
  <si>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</si>
  <si>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</si>
  <si>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</si>
  <si>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</si>
  <si>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</si>
  <si>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</si>
  <si>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</si>
  <si>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</si>
  <si>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</si>
  <si>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</si>
  <si>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</si>
  <si>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</si>
  <si>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</si>
  <si>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</si>
  <si>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</si>
  <si>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</si>
  <si>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</si>
  <si>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</si>
  <si>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</si>
  <si>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</si>
  <si>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</si>
  <si>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</si>
  <si>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</si>
  <si>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</si>
  <si>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</si>
  <si>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</si>
  <si>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</si>
  <si>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</si>
  <si>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</si>
  <si>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</si>
  <si>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</si>
  <si>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</si>
  <si>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</si>
  <si>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</si>
  <si>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</si>
  <si>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</si>
  <si>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</si>
  <si>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</si>
  <si>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</si>
  <si>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</si>
  <si>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</si>
  <si>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</si>
  <si>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</si>
  <si>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</si>
  <si>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</si>
  <si>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</si>
  <si>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</si>
  <si>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</si>
  <si>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</si>
  <si>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</si>
  <si>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</si>
  <si>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</si>
  <si>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</si>
  <si>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</si>
  <si>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</si>
  <si>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</si>
  <si>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</si>
  <si>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</si>
  <si>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</si>
  <si>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</si>
  <si>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</si>
  <si>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</si>
  <si>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</si>
  <si>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</si>
  <si>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</si>
  <si>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</si>
  <si>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</si>
  <si>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</si>
  <si>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</si>
  <si>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</si>
  <si>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</si>
  <si>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</si>
  <si>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</si>
  <si>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</si>
  <si>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</si>
  <si>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</si>
  <si>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</si>
  <si>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</si>
  <si>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</si>
  <si>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</si>
  <si>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</si>
  <si>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</si>
  <si>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</si>
  <si>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</si>
  <si>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</si>
  <si>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</si>
  <si>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</si>
  <si>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</si>
  <si>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</si>
  <si>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</si>
  <si>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</si>
  <si>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</si>
  <si>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</si>
  <si>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</si>
  <si>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</si>
  <si>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</si>
  <si>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</si>
  <si>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</si>
  <si>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</si>
  <si>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</si>
  <si>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</si>
  <si>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</si>
  <si>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</si>
  <si>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</si>
  <si>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</si>
  <si>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</si>
  <si>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</si>
  <si>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</si>
  <si>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</si>
  <si>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</si>
  <si>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</si>
  <si>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</si>
  <si>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</si>
  <si>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</si>
  <si>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</si>
  <si>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</si>
  <si>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</si>
  <si>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</si>
  <si>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</si>
  <si>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</si>
  <si>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</si>
  <si>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</si>
  <si>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</si>
  <si>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</si>
  <si>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</si>
  <si>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</si>
  <si>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</si>
  <si>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</si>
  <si>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</si>
  <si>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</si>
  <si>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</si>
  <si>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</si>
  <si>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</si>
  <si>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</si>
  <si>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</si>
  <si>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</si>
  <si>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</si>
  <si>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</si>
  <si>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</si>
  <si>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</si>
  <si>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</si>
  <si>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</si>
  <si>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</si>
  <si>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</si>
  <si>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</si>
  <si>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</si>
  <si>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</si>
  <si>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</si>
  <si>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</si>
  <si>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</si>
  <si>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</si>
  <si>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</si>
  <si>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</si>
  <si>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</si>
  <si>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</si>
  <si>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</si>
  <si>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</si>
  <si>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</si>
  <si>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</si>
  <si>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</si>
  <si>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</si>
  <si>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</si>
  <si>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</si>
  <si>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</si>
  <si>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</si>
  <si>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</si>
  <si>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</si>
  <si>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</si>
  <si>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</si>
  <si>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</si>
  <si>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</si>
  <si>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</si>
  <si>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</si>
  <si>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</si>
  <si>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</si>
  <si>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</si>
  <si>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</si>
  <si>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</si>
  <si>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</si>
  <si>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</si>
  <si>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</si>
  <si>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</si>
  <si>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</si>
  <si>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</si>
  <si>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</si>
  <si>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</si>
  <si>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</si>
  <si>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</si>
  <si>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</si>
  <si>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</si>
  <si>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</si>
  <si>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</si>
  <si>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</si>
  <si>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</si>
  <si>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</si>
  <si>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</si>
  <si>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</si>
  <si>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</si>
  <si>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</si>
  <si>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</si>
  <si>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</si>
  <si>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</si>
  <si>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</si>
  <si>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</si>
  <si>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</si>
  <si>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</si>
  <si>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</si>
  <si>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</si>
  <si>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</si>
  <si>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</si>
  <si>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</si>
  <si>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</si>
  <si>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</si>
  <si>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</si>
  <si>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</si>
  <si>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</si>
  <si>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</si>
  <si>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</si>
  <si>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</si>
  <si>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</si>
  <si>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</si>
  <si>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</si>
  <si>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</si>
  <si>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</si>
  <si>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</si>
  <si>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</si>
  <si>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</si>
  <si>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</si>
  <si>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</si>
  <si>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</si>
  <si>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</si>
  <si>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</si>
  <si>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</si>
  <si>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</si>
  <si>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</si>
  <si>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</si>
  <si>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</si>
  <si>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</si>
  <si>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</si>
  <si>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</si>
  <si>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</si>
  <si>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</si>
  <si>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</si>
  <si>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</si>
  <si>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</si>
  <si>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</si>
  <si>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</si>
  <si>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</si>
  <si>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</si>
  <si>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</si>
  <si>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</si>
  <si>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</si>
  <si>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</si>
  <si>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</si>
  <si>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</si>
  <si>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</si>
  <si>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</si>
  <si>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</si>
  <si>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</si>
  <si>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</si>
  <si>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</si>
  <si>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</si>
  <si>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</si>
  <si>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</si>
  <si>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</si>
  <si>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</si>
  <si>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</si>
  <si>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</si>
  <si>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</si>
  <si>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</si>
  <si>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</si>
  <si>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</si>
  <si>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</si>
  <si>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</si>
  <si>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</si>
  <si>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</si>
  <si>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</si>
  <si>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</si>
  <si>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</si>
  <si>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</si>
  <si>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</si>
  <si>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</si>
  <si>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</si>
  <si>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</si>
  <si>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</si>
  <si>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</si>
  <si>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</si>
  <si>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</si>
  <si>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</si>
  <si>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</si>
  <si>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</si>
  <si>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</si>
  <si>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</si>
  <si>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</si>
  <si>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</si>
  <si>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</si>
  <si>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</si>
  <si>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</si>
  <si>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</si>
  <si>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</si>
  <si>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</si>
  <si>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</si>
  <si>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</si>
  <si>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</si>
  <si>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</si>
  <si>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</si>
  <si>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</si>
  <si>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</si>
  <si>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</si>
  <si>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</si>
  <si>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</si>
  <si>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</si>
  <si>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</si>
  <si>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</si>
  <si>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</si>
  <si>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</si>
  <si>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</si>
  <si>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</si>
  <si>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</si>
  <si>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</si>
  <si>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</si>
  <si>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</si>
  <si>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</si>
  <si>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</si>
  <si>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</si>
  <si>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</si>
  <si>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</si>
  <si>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</si>
  <si>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</si>
  <si>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</si>
  <si>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</si>
  <si>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</si>
  <si>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</si>
  <si>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</si>
  <si>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</si>
  <si>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</si>
  <si>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</si>
  <si>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</si>
  <si>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</si>
  <si>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</si>
  <si>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</si>
  <si>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</si>
  <si>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</si>
  <si>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</si>
  <si>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</si>
  <si>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</si>
  <si>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</si>
  <si>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</si>
  <si>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</si>
  <si>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</si>
  <si>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</si>
  <si>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</si>
  <si>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</si>
  <si>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</si>
  <si>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</si>
  <si>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</si>
  <si>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</si>
  <si>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</si>
  <si>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</si>
  <si>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</si>
  <si>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</si>
  <si>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</si>
  <si>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</si>
  <si>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</si>
  <si>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</si>
  <si>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</si>
  <si>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</si>
  <si>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</si>
  <si>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</si>
  <si>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</si>
  <si>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</si>
  <si>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</si>
  <si>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</si>
  <si>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</si>
  <si>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</si>
  <si>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</si>
  <si>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</si>
  <si>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</si>
  <si>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</si>
  <si>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</si>
  <si>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</si>
  <si>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</si>
  <si>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</si>
  <si>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</si>
  <si>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</si>
  <si>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</si>
  <si>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</si>
  <si>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</si>
  <si>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</si>
  <si>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</si>
  <si>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</si>
  <si>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</si>
  <si>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</si>
  <si>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</si>
  <si>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</si>
  <si>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</si>
  <si>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</si>
  <si>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</si>
  <si>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</si>
  <si>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</si>
  <si>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</si>
  <si>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</si>
  <si>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</si>
  <si>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</si>
  <si>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</si>
  <si>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</si>
  <si>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</si>
  <si>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</si>
  <si>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</si>
  <si>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</si>
  <si>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</si>
  <si>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</si>
  <si>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</si>
  <si>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</si>
  <si>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</si>
  <si>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</si>
  <si>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</si>
  <si>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</si>
  <si>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</si>
  <si>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</si>
  <si>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</si>
  <si>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</si>
  <si>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</si>
  <si>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</si>
  <si>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</si>
  <si>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</si>
  <si>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</si>
  <si>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</si>
  <si>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</si>
  <si>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</si>
  <si>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</si>
  <si>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</si>
  <si>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</si>
  <si>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</si>
  <si>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</si>
  <si>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</si>
  <si>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</si>
  <si>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</si>
  <si>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</si>
  <si>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</si>
  <si>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</si>
  <si>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</si>
  <si>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</si>
  <si>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</si>
  <si>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</si>
  <si>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</si>
  <si>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</si>
  <si>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</si>
  <si>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</si>
  <si>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</si>
  <si>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</si>
  <si>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</si>
  <si>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</si>
  <si>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</si>
  <si>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</si>
  <si>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</si>
  <si>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</si>
  <si>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</si>
  <si>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</si>
  <si>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</si>
  <si>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</si>
  <si>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</si>
  <si>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</si>
  <si>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</si>
  <si>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</si>
  <si>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</si>
  <si>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</si>
  <si>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</si>
  <si>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</si>
  <si>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</si>
  <si>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</si>
  <si>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</si>
  <si>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</si>
  <si>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</si>
  <si>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</si>
  <si>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</si>
  <si>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</si>
  <si>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</si>
  <si>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</si>
  <si>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</si>
  <si>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</si>
  <si>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</si>
  <si>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</si>
  <si>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</si>
  <si>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</si>
  <si>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</si>
  <si>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</si>
  <si>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</si>
  <si>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</si>
  <si>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</si>
  <si>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</si>
  <si>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</si>
  <si>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</si>
  <si>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</si>
  <si>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</si>
  <si>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</si>
  <si>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</si>
  <si>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</si>
  <si>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</si>
  <si>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</si>
  <si>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</si>
  <si>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</si>
  <si>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</si>
  <si>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</si>
  <si>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</si>
  <si>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</si>
  <si>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</si>
  <si>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</si>
  <si>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</si>
  <si>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</si>
  <si>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</si>
  <si>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</si>
  <si>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</si>
  <si>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</si>
  <si>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</si>
  <si>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</si>
  <si>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</si>
  <si>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</si>
  <si>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</si>
  <si>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</si>
  <si>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</si>
  <si>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</si>
  <si>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</si>
  <si>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</si>
  <si>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</si>
  <si>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</si>
  <si>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</si>
  <si>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</si>
  <si>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</si>
  <si>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</si>
  <si>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</si>
  <si>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</si>
  <si>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</si>
  <si>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</si>
  <si>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</si>
  <si>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</si>
  <si>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</si>
  <si>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</si>
  <si>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</si>
  <si>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</si>
  <si>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</si>
  <si>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</si>
  <si>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</si>
  <si>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</si>
  <si>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</si>
  <si>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</si>
  <si>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</si>
  <si>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</si>
  <si>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</si>
  <si>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</si>
  <si>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</si>
  <si>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</si>
  <si>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</si>
  <si>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</si>
  <si>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</si>
  <si>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</si>
  <si>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</si>
  <si>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</si>
  <si>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</si>
  <si>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</si>
  <si>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</si>
  <si>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</si>
  <si>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</si>
  <si>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</si>
  <si>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</si>
  <si>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</si>
  <si>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</si>
  <si>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</si>
  <si>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</si>
  <si>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</si>
  <si>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</si>
  <si>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</si>
  <si>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</si>
  <si>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</si>
  <si>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</si>
  <si>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</si>
  <si>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</si>
  <si>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</si>
  <si>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</si>
  <si>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</si>
  <si>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</si>
  <si>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</si>
  <si>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</si>
  <si>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</si>
  <si>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</si>
  <si>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</si>
  <si>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</si>
  <si>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</si>
  <si>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</si>
  <si>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</si>
  <si>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</si>
  <si>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</si>
  <si>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</si>
  <si>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</si>
  <si>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</si>
  <si>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</si>
  <si>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</si>
  <si>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</si>
  <si>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</si>
  <si>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</si>
  <si>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</si>
  <si>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</si>
  <si>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</si>
  <si>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</si>
  <si>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</si>
  <si>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</si>
  <si>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</si>
  <si>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</si>
  <si>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</si>
  <si>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</si>
  <si>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</si>
  <si>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</si>
  <si>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</si>
  <si>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</si>
  <si>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</si>
  <si>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</si>
  <si>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</si>
  <si>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</si>
  <si>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</si>
  <si>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</si>
  <si>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</si>
  <si>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</si>
  <si>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</si>
  <si>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</si>
  <si>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</si>
  <si>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</si>
  <si>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</si>
  <si>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</si>
  <si>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</si>
  <si>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</si>
  <si>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</si>
  <si>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</si>
  <si>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</si>
  <si>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</si>
  <si>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</si>
  <si>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</si>
  <si>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</si>
  <si>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</si>
  <si>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</si>
  <si>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</si>
  <si>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</si>
  <si>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</si>
  <si>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</si>
  <si>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</si>
  <si>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</si>
  <si>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</si>
  <si>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</si>
  <si>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</si>
  <si>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</si>
  <si>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</si>
  <si>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</si>
  <si>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</si>
  <si>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</si>
  <si>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</si>
  <si>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</si>
  <si>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</si>
  <si>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</si>
  <si>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</si>
  <si>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</si>
  <si>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</si>
  <si>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</si>
  <si>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</si>
  <si>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</si>
  <si>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</si>
  <si>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</si>
  <si>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</si>
  <si>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</si>
  <si>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</si>
  <si>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</si>
  <si>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</si>
  <si>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</si>
  <si>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</si>
  <si>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</si>
  <si>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</si>
  <si>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</si>
  <si>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</si>
  <si>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</si>
  <si>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</si>
  <si>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</si>
  <si>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</si>
  <si>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</si>
  <si>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</si>
  <si>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</si>
  <si>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</si>
  <si>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</si>
  <si>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</si>
  <si>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</si>
  <si>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</si>
  <si>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</si>
  <si>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</si>
  <si>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</si>
  <si>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</si>
  <si>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</si>
  <si>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</si>
  <si>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</si>
  <si>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</si>
  <si>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</si>
  <si>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</si>
  <si>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</si>
  <si>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</si>
  <si>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</si>
  <si>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</si>
  <si>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</si>
  <si>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</si>
  <si>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</si>
  <si>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</si>
  <si>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</si>
  <si>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</si>
  <si>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</si>
  <si>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</si>
  <si>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</si>
  <si>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</si>
  <si>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</si>
  <si>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</si>
  <si>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</si>
  <si>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</si>
  <si>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</si>
  <si>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</si>
  <si>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</si>
  <si>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</si>
  <si>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</si>
  <si>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</si>
  <si>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</si>
  <si>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</si>
  <si>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</si>
  <si>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</si>
  <si>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</si>
  <si>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</si>
  <si>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</si>
  <si>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</si>
  <si>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</si>
  <si>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</si>
  <si>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</si>
  <si>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</si>
  <si>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</si>
  <si>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</si>
  <si>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</si>
  <si>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</si>
  <si>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</si>
  <si>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</si>
  <si>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</si>
  <si>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</si>
  <si>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</si>
  <si>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</si>
  <si>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</si>
  <si>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</si>
  <si>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</si>
  <si>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</si>
  <si>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</si>
  <si>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</si>
  <si>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</si>
  <si>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</si>
  <si>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</si>
  <si>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</si>
  <si>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</si>
  <si>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</si>
  <si>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</si>
  <si>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</si>
  <si>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</si>
  <si>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</si>
  <si>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</si>
  <si>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</si>
  <si>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</si>
  <si>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</si>
  <si>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</si>
  <si>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</si>
  <si>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</si>
  <si>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</si>
  <si>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</si>
  <si>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</si>
  <si>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</si>
  <si>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</si>
  <si>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</si>
  <si>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</si>
  <si>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</si>
  <si>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</si>
  <si>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</si>
  <si>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</si>
  <si>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</si>
  <si>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</si>
  <si>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</si>
  <si>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</si>
  <si>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</si>
  <si>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</si>
  <si>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</si>
  <si>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</si>
  <si>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</si>
  <si>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</si>
  <si>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</si>
  <si>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</si>
  <si>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</si>
  <si>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</si>
  <si>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</si>
  <si>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</si>
  <si>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</si>
  <si>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</si>
  <si>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</si>
  <si>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</si>
  <si>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</si>
  <si>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</si>
  <si>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</si>
  <si>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</si>
  <si>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</si>
  <si>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</si>
  <si>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</si>
  <si>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</si>
  <si>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</si>
  <si>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</si>
  <si>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</si>
  <si>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</si>
  <si>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</si>
  <si>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</si>
  <si>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</si>
  <si>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</si>
  <si>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</si>
  <si>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</si>
  <si>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</si>
  <si>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</si>
  <si>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</si>
  <si>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</si>
  <si>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</si>
  <si>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</si>
  <si>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</si>
  <si>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</si>
  <si>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</si>
  <si>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</si>
  <si>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</si>
  <si>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</si>
  <si>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</si>
  <si>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</si>
  <si>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</si>
  <si>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</si>
  <si>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</si>
  <si>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</si>
  <si>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</si>
  <si>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</si>
  <si>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</si>
  <si>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</si>
  <si>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</si>
  <si>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</si>
  <si>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</si>
  <si>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</si>
  <si>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</si>
  <si>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</si>
  <si>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</si>
  <si>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</si>
  <si>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</si>
  <si>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</si>
  <si>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</si>
  <si>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</si>
  <si>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</si>
  <si>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</si>
  <si>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</si>
  <si>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</si>
  <si>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</si>
  <si>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</si>
  <si>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</si>
  <si>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</si>
  <si>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</si>
  <si>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</si>
  <si>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</si>
  <si>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</si>
  <si>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</si>
  <si>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</si>
  <si>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</si>
  <si>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</si>
  <si>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</si>
  <si>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</si>
  <si>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</si>
  <si>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</si>
  <si>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</si>
  <si>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</si>
  <si>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</si>
  <si>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</si>
  <si>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</si>
  <si>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</si>
  <si>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</si>
  <si>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</si>
  <si>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</si>
  <si>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</si>
  <si>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</si>
  <si>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</si>
  <si>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</si>
  <si>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</si>
  <si>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</si>
  <si>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</si>
  <si>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</si>
  <si>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</si>
  <si>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</si>
  <si>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</si>
  <si>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</si>
  <si>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</si>
  <si>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</si>
  <si>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</si>
  <si>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</si>
  <si>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</si>
  <si>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</si>
  <si>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</si>
  <si>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</si>
  <si>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</si>
  <si>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</si>
  <si>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</si>
  <si>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</si>
  <si>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</si>
  <si>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</si>
  <si>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</si>
  <si>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</si>
  <si>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</si>
  <si>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</si>
  <si>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</si>
  <si>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</si>
  <si>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</si>
  <si>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</si>
  <si>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</si>
  <si>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</si>
  <si>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</si>
  <si>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</si>
  <si>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</si>
  <si>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</si>
  <si>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</si>
  <si>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</si>
  <si>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</si>
  <si>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</si>
  <si>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</si>
  <si>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</si>
  <si>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</si>
  <si>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</si>
  <si>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</si>
  <si>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</si>
  <si>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</si>
  <si>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</si>
  <si>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</si>
  <si>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</si>
  <si>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</si>
  <si>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</si>
  <si>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</si>
  <si>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</si>
  <si>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</si>
  <si>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</si>
  <si>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</si>
  <si>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</si>
  <si>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</si>
  <si>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</si>
  <si>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</si>
  <si>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</si>
  <si>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</si>
  <si>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</si>
  <si>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</si>
  <si>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</si>
  <si>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</si>
  <si>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</si>
  <si>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</si>
  <si>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</si>
  <si>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</si>
  <si>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</si>
  <si>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</si>
  <si>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</si>
  <si>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</si>
  <si>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</si>
  <si>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</si>
  <si>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</si>
  <si>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</si>
  <si>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</si>
  <si>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</si>
  <si>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</si>
  <si>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</si>
  <si>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</si>
  <si>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</si>
  <si>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</si>
  <si>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</si>
  <si>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</si>
  <si>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</si>
  <si>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</si>
  <si>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</si>
  <si>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</si>
  <si>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</si>
  <si>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</si>
  <si>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</si>
  <si>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</si>
  <si>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</si>
  <si>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</si>
  <si>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</si>
  <si>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</si>
  <si>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</si>
  <si>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</si>
  <si>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</si>
  <si>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</si>
  <si>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</si>
  <si>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</si>
  <si>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</si>
  <si>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</si>
  <si>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</si>
  <si>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</si>
  <si>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</si>
  <si>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</si>
  <si>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</si>
  <si>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</si>
  <si>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</si>
  <si>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</si>
  <si>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</si>
  <si>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</si>
  <si>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</si>
  <si>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</si>
  <si>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</si>
  <si>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</si>
  <si>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</si>
  <si>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</si>
  <si>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</si>
  <si>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</si>
  <si>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</si>
  <si>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</si>
  <si>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</si>
  <si>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</si>
  <si>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</si>
  <si>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</si>
  <si>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</si>
  <si>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</si>
  <si>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</si>
  <si>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</si>
  <si>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</si>
  <si>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</si>
  <si>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</si>
  <si>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</si>
  <si>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</si>
  <si>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</si>
  <si>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</si>
  <si>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</si>
  <si>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</si>
  <si>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</si>
  <si>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</si>
  <si>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</si>
  <si>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</si>
  <si>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</si>
  <si>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</si>
  <si>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</si>
  <si>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</si>
  <si>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</si>
  <si>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</si>
  <si>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</si>
  <si>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</si>
  <si>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</si>
  <si>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</si>
  <si>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</si>
  <si>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</si>
  <si>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</si>
  <si>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</si>
  <si>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</si>
  <si>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</si>
  <si>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</si>
  <si>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</si>
  <si>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</si>
  <si>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</si>
  <si>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</si>
  <si>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</si>
  <si>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</si>
  <si>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</si>
  <si>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</si>
  <si>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</si>
  <si>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</si>
  <si>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</si>
  <si>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</si>
  <si>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</si>
  <si>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</si>
  <si>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</si>
  <si>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</si>
  <si>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</si>
  <si>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</si>
  <si>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</si>
  <si>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</si>
  <si>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</si>
  <si>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</si>
  <si>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</si>
  <si>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</si>
  <si>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</si>
  <si>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</si>
  <si>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</si>
  <si>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</si>
  <si>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</si>
  <si>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</si>
  <si>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</si>
  <si>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</si>
  <si>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</si>
  <si>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</si>
  <si>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</si>
  <si>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</si>
  <si>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</si>
  <si>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</si>
  <si>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</si>
  <si>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</si>
  <si>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</si>
  <si>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</si>
  <si>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</si>
  <si>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</si>
  <si>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</si>
  <si>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</si>
  <si>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</si>
  <si>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</si>
  <si>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</si>
  <si>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</si>
  <si>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</si>
  <si>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</si>
  <si>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</si>
  <si>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</si>
  <si>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</si>
  <si>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</si>
  <si>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</si>
  <si>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</si>
  <si>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</si>
  <si>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</si>
  <si>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</si>
  <si>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</si>
  <si>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</si>
  <si>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</si>
  <si>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</si>
  <si>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</si>
  <si>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</si>
  <si>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</si>
  <si>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</si>
  <si>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</si>
  <si>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</si>
  <si>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</si>
  <si>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</si>
  <si>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</si>
  <si>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</si>
  <si>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</si>
  <si>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</si>
  <si>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</si>
  <si>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</si>
  <si>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</si>
  <si>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</si>
  <si>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</si>
  <si>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</si>
  <si>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</si>
  <si>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</si>
  <si>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</si>
  <si>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</si>
  <si>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</si>
  <si>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</si>
  <si>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</si>
  <si>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</si>
  <si>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</si>
  <si>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</si>
  <si>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</si>
  <si>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</si>
  <si>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</si>
  <si>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</si>
  <si>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</si>
  <si>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</si>
  <si>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</si>
  <si>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</si>
  <si>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</si>
  <si>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</si>
  <si>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</si>
  <si>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</si>
  <si>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</si>
  <si>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</si>
  <si>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</si>
  <si>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</si>
  <si>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</si>
  <si>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</si>
  <si>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</si>
  <si>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</si>
  <si>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</si>
  <si>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</si>
  <si>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</si>
  <si>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</si>
  <si>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</si>
  <si>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</si>
  <si>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</si>
  <si>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</si>
  <si>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</si>
  <si>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</si>
  <si>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</si>
  <si>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</si>
  <si>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</si>
  <si>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</si>
  <si>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</si>
  <si>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</si>
  <si>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</si>
  <si>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</si>
  <si>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</si>
  <si>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</si>
  <si>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</si>
  <si>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</si>
  <si>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</si>
  <si>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</si>
  <si>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</si>
  <si>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</si>
  <si>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</si>
  <si>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</si>
  <si>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</si>
  <si>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</si>
  <si>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</si>
  <si>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</si>
  <si>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</si>
  <si>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</si>
  <si>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</si>
  <si>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</si>
  <si>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</si>
  <si>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</si>
  <si>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</si>
  <si>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</si>
  <si>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</si>
  <si>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</si>
  <si>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</si>
  <si>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</si>
  <si>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</si>
  <si>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</si>
  <si>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</si>
  <si>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</si>
  <si>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</si>
  <si>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</si>
  <si>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</si>
  <si>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</si>
  <si>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</si>
  <si>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</si>
  <si>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</si>
  <si>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</si>
  <si>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</si>
  <si>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</si>
  <si>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</si>
  <si>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</si>
  <si>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</si>
  <si>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</si>
  <si>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</si>
  <si>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</si>
  <si>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</si>
  <si>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</si>
  <si>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</si>
  <si>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</si>
  <si>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</si>
  <si>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</si>
  <si>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</si>
  <si>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</si>
  <si>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</si>
  <si>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</si>
  <si>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</si>
  <si>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</si>
  <si>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</si>
  <si>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</si>
  <si>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</si>
  <si>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</si>
  <si>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</si>
  <si>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</si>
  <si>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</si>
  <si>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</si>
  <si>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</si>
  <si>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</si>
  <si>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</si>
  <si>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</si>
  <si>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</si>
  <si>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</si>
  <si>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</si>
  <si>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</si>
  <si>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</si>
  <si>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</si>
  <si>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</si>
  <si>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</si>
  <si>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</si>
  <si>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</si>
  <si>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</si>
  <si>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</si>
  <si>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</si>
  <si>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</si>
  <si>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</si>
  <si>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</si>
  <si>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</si>
  <si>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</si>
  <si>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</si>
  <si>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</si>
  <si>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</si>
  <si>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</si>
  <si>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</si>
  <si>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</si>
  <si>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</si>
  <si>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</si>
  <si>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</si>
  <si>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</si>
  <si>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</si>
  <si>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</si>
  <si>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</si>
  <si>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</si>
  <si>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</si>
  <si>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</si>
  <si>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</si>
  <si>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</si>
  <si>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</si>
  <si>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</si>
  <si>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</si>
  <si>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</si>
  <si>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</si>
  <si>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</si>
  <si>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</si>
  <si>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</si>
  <si>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</si>
  <si>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</si>
  <si>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</si>
  <si>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</si>
  <si>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</si>
  <si>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</si>
  <si>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</si>
  <si>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</si>
  <si>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</si>
  <si>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</si>
  <si>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</si>
  <si>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</si>
  <si>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</si>
  <si>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</si>
  <si>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</si>
  <si>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</si>
  <si>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</si>
  <si>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</si>
  <si>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</si>
  <si>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</si>
  <si>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</si>
  <si>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</si>
  <si>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</si>
  <si>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</si>
  <si>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</si>
  <si>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</si>
  <si>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</si>
  <si>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</si>
  <si>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</si>
  <si>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</si>
  <si>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</si>
  <si>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</si>
  <si>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</si>
  <si>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</si>
  <si>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</si>
  <si>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</si>
  <si>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</si>
  <si>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</si>
  <si>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</si>
  <si>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</si>
  <si>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</si>
  <si>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</si>
  <si>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</si>
  <si>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</si>
  <si>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</si>
  <si>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</si>
  <si>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</si>
  <si>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</si>
  <si>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</si>
  <si>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</si>
  <si>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</si>
  <si>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</si>
  <si>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</si>
  <si>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</si>
  <si>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</si>
  <si>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</si>
  <si>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</si>
  <si>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</si>
  <si>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</si>
  <si>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</si>
  <si>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</si>
  <si>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</si>
  <si>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</si>
  <si>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</si>
  <si>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</si>
  <si>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</si>
  <si>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</si>
  <si>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</si>
  <si>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</si>
  <si>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</si>
  <si>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</si>
  <si>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</si>
  <si>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</si>
  <si>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</si>
  <si>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</si>
  <si>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</si>
  <si>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</si>
  <si>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</si>
  <si>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</si>
  <si>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</si>
  <si>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</si>
  <si>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</si>
  <si>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</si>
  <si>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</si>
  <si>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</si>
  <si>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</si>
  <si>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</si>
  <si>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</si>
  <si>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</si>
  <si>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</si>
  <si>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</si>
  <si>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</si>
  <si>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</si>
  <si>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</si>
  <si>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</si>
  <si>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</si>
  <si>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</si>
  <si>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</si>
  <si>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</si>
  <si>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</si>
  <si>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</si>
  <si>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</si>
  <si>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</si>
  <si>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</si>
  <si>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</si>
  <si>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</si>
  <si>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</si>
  <si>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</si>
  <si>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</si>
  <si>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</si>
  <si>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</si>
  <si>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</si>
  <si>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</si>
  <si>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</si>
  <si>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</si>
  <si>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</si>
  <si>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</si>
  <si>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</si>
  <si>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</si>
  <si>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</si>
  <si>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</si>
  <si>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</si>
  <si>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</si>
  <si>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</si>
  <si>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</si>
  <si>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</si>
  <si>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</si>
  <si>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</si>
  <si>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</si>
  <si>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</si>
  <si>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</si>
  <si>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</si>
  <si>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</si>
  <si>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</si>
  <si>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</si>
  <si>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</si>
  <si>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</si>
  <si>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</si>
  <si>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</si>
  <si>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</si>
  <si>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</si>
  <si>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</si>
  <si>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</si>
  <si>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</si>
  <si>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</si>
  <si>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</si>
  <si>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</si>
  <si>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</si>
  <si>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</si>
  <si>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</si>
  <si>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</si>
  <si>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</si>
  <si>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</si>
  <si>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</si>
  <si>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</si>
  <si>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</si>
  <si>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</si>
  <si>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</si>
  <si>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</si>
  <si>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</si>
  <si>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</si>
  <si>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</si>
  <si>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</si>
  <si>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</si>
  <si>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</si>
  <si>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</si>
  <si>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</si>
  <si>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</si>
  <si>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</si>
  <si>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</si>
  <si>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</si>
  <si>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</si>
  <si>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</si>
  <si>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</si>
  <si>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</si>
  <si>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</si>
  <si>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</si>
  <si>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</si>
  <si>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</si>
  <si>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</si>
  <si>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</si>
  <si>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</si>
  <si>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</si>
  <si>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</si>
  <si>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</si>
  <si>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</si>
  <si>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</si>
  <si>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</si>
  <si>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</si>
  <si>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</si>
  <si>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</si>
  <si>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</si>
  <si>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</si>
  <si>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</si>
  <si>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</si>
  <si>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</si>
  <si>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</si>
  <si>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</si>
  <si>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</si>
  <si>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</si>
  <si>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</si>
  <si>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</si>
  <si>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</si>
  <si>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</si>
  <si>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</si>
  <si>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</si>
  <si>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</si>
  <si>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</si>
  <si>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</si>
  <si>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</si>
  <si>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</si>
  <si>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</si>
  <si>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</si>
  <si>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</si>
  <si>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</si>
  <si>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</si>
  <si>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</si>
  <si>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</si>
  <si>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</si>
  <si>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</si>
  <si>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</si>
  <si>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</si>
  <si>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</si>
  <si>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</si>
  <si>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</si>
  <si>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</si>
  <si>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</si>
  <si>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</si>
  <si>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</si>
  <si>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</si>
  <si>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</si>
  <si>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</si>
  <si>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</si>
  <si>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</si>
  <si>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</si>
  <si>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</si>
  <si>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</si>
  <si>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</si>
  <si>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</si>
  <si>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</si>
  <si>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</si>
  <si>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</si>
  <si>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</si>
  <si>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</si>
  <si>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</si>
  <si>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</si>
  <si>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</si>
  <si>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</si>
  <si>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</si>
  <si>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</si>
  <si>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</si>
  <si>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</si>
  <si>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</si>
  <si>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</si>
  <si>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</si>
  <si>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</si>
  <si>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</si>
  <si>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</si>
  <si>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</si>
  <si>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</si>
  <si>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</si>
  <si>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</si>
  <si>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</si>
  <si>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</si>
  <si>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</si>
  <si>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</si>
  <si>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</si>
  <si>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</si>
  <si>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</si>
  <si>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</si>
  <si>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</si>
  <si>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</si>
  <si>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</si>
  <si>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</si>
  <si>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</si>
  <si>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</si>
  <si>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</si>
  <si>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</si>
  <si>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</si>
  <si>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</si>
  <si>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</si>
  <si>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</si>
  <si>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</si>
  <si>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</si>
  <si>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</si>
  <si>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</si>
  <si>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</si>
  <si>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</si>
  <si>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</si>
  <si>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</si>
  <si>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</si>
  <si>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</si>
  <si>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</si>
  <si>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</si>
  <si>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</si>
  <si>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</si>
  <si>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</si>
  <si>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</si>
  <si>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</si>
  <si>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</si>
  <si>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</si>
  <si>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</si>
  <si>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</si>
  <si>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</si>
  <si>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</si>
  <si>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</si>
  <si>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</si>
  <si>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</si>
  <si>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</si>
  <si>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</si>
  <si>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</si>
  <si>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</si>
  <si>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</si>
  <si>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</si>
  <si>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</si>
  <si>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</si>
  <si>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</si>
  <si>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</si>
  <si>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</si>
  <si>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</si>
  <si>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</si>
  <si>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</si>
  <si>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</si>
  <si>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</si>
  <si>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</si>
  <si>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</si>
  <si>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</si>
  <si>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</si>
  <si>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</si>
  <si>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</si>
  <si>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</si>
  <si>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</si>
  <si>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</si>
  <si>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</si>
  <si>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</si>
  <si>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</si>
  <si>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</si>
  <si>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</si>
  <si>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</si>
  <si>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</si>
  <si>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</si>
  <si>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</si>
  <si>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</si>
  <si>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</si>
  <si>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</si>
  <si>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</si>
  <si>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</si>
  <si>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</si>
  <si>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</si>
  <si>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</si>
  <si>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</si>
  <si>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</si>
  <si>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</si>
  <si>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</si>
  <si>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</si>
  <si>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</si>
  <si>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</si>
  <si>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</si>
  <si>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</si>
  <si>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</si>
  <si>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</si>
  <si>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</si>
  <si>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</si>
  <si>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</si>
  <si>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</si>
  <si>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</si>
  <si>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</si>
  <si>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</si>
  <si>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</si>
  <si>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</si>
  <si>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</si>
  <si>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</si>
  <si>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</si>
  <si>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</si>
  <si>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</si>
  <si>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</si>
  <si>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</si>
  <si>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</si>
  <si>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</si>
  <si>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</si>
  <si>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</si>
  <si>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</si>
  <si>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</si>
  <si>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</si>
  <si>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</si>
  <si>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</si>
  <si>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</si>
  <si>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</si>
  <si>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</si>
  <si>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</si>
  <si>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</si>
  <si>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</si>
  <si>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</si>
  <si>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</si>
  <si>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</si>
  <si>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</si>
  <si>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</si>
  <si>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</si>
  <si>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</si>
  <si>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</si>
  <si>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</si>
  <si>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</si>
  <si>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</si>
  <si>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</si>
  <si>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</si>
  <si>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</si>
  <si>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</si>
  <si>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</si>
  <si>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</si>
  <si>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</si>
  <si>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</si>
  <si>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</si>
  <si>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</si>
  <si>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</si>
  <si>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</si>
  <si>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</si>
  <si>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</si>
  <si>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</si>
  <si>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</si>
  <si>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</si>
  <si>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</si>
  <si>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</si>
  <si>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</si>
  <si>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</si>
  <si>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</si>
  <si>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</si>
  <si>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</si>
  <si>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</si>
  <si>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</si>
  <si>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</si>
  <si>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</si>
  <si>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</si>
  <si>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</si>
  <si>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</si>
  <si>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</si>
  <si>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</si>
  <si>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</si>
  <si>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</si>
  <si>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</si>
  <si>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</si>
  <si>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</si>
  <si>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</si>
  <si>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</si>
  <si>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</si>
  <si>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</si>
  <si>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</si>
  <si>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</si>
  <si>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</si>
  <si>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</si>
  <si>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</si>
  <si>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</si>
  <si>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</si>
  <si>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</si>
  <si>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</si>
  <si>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</si>
  <si>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</si>
  <si>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</si>
  <si>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</si>
  <si>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</si>
  <si>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</si>
  <si>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</si>
  <si>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</si>
  <si>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</si>
  <si>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</si>
  <si>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</si>
  <si>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</si>
  <si>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</si>
  <si>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</si>
  <si>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</si>
  <si>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</si>
  <si>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</si>
  <si>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</si>
  <si>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</si>
  <si>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</si>
  <si>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</si>
  <si>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</si>
  <si>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</si>
  <si>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</si>
  <si>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</si>
  <si>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</si>
  <si>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</si>
  <si>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</si>
  <si>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</si>
  <si>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</si>
  <si>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</si>
  <si>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</si>
  <si>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</si>
  <si>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</si>
  <si>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</si>
  <si>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</si>
  <si>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</si>
  <si>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</si>
  <si>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</si>
  <si>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</si>
  <si>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</si>
  <si>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</si>
  <si>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</si>
  <si>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</si>
  <si>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</si>
  <si>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</si>
  <si>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</si>
  <si>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</si>
  <si>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</si>
  <si>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</si>
  <si>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</si>
  <si>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</si>
  <si>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</si>
  <si>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</si>
  <si>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</si>
  <si>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</si>
  <si>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</si>
  <si>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</si>
  <si>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</si>
  <si>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</si>
  <si>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</si>
  <si>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</si>
  <si>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</si>
  <si>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</si>
  <si>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</si>
  <si>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</si>
  <si>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</si>
  <si>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</si>
  <si>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</si>
  <si>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</si>
  <si>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</si>
  <si>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</si>
  <si>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</si>
  <si>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</si>
  <si>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</si>
  <si>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</si>
  <si>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</si>
  <si>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</si>
  <si>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</si>
  <si>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</si>
  <si>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</si>
  <si>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</si>
  <si>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</si>
  <si>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</si>
  <si>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</si>
  <si>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</si>
  <si>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</si>
  <si>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</si>
  <si>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</si>
  <si>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</si>
  <si>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</si>
  <si>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</si>
  <si>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</si>
  <si>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</si>
  <si>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</si>
  <si>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</si>
  <si>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</si>
  <si>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</si>
  <si>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</si>
  <si>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</si>
  <si>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</si>
  <si>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</si>
  <si>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</si>
  <si>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</si>
  <si>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</si>
  <si>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</si>
  <si>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</si>
  <si>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</si>
  <si>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</si>
  <si>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</si>
  <si>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</si>
  <si>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</si>
  <si>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</si>
  <si>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</si>
  <si>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</si>
  <si>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</si>
  <si>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</si>
  <si>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</si>
  <si>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</si>
  <si>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</si>
  <si>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</si>
  <si>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</si>
  <si>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</si>
  <si>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</si>
  <si>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</si>
  <si>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</si>
  <si>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</si>
  <si>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</si>
  <si>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</si>
  <si>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</si>
  <si>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</si>
  <si>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</si>
  <si>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</si>
  <si>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</si>
  <si>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</si>
  <si>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</si>
  <si>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</si>
  <si>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</si>
  <si>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</si>
  <si>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</si>
  <si>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</si>
  <si>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</si>
  <si>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</si>
  <si>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</si>
  <si>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</si>
  <si>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</si>
  <si>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</si>
  <si>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</si>
  <si>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</si>
  <si>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</si>
  <si>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</si>
  <si>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</si>
  <si>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</si>
  <si>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</si>
  <si>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</si>
  <si>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</si>
  <si>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</si>
  <si>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</si>
  <si>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</si>
  <si>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</si>
  <si>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</si>
  <si>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</si>
  <si>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</si>
  <si>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</si>
  <si>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</si>
  <si>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</si>
  <si>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</si>
  <si>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</si>
  <si>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</si>
  <si>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</si>
  <si>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</si>
  <si>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</si>
  <si>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</si>
  <si>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</si>
  <si>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</si>
  <si>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</si>
  <si>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</si>
  <si>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</si>
  <si>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</si>
  <si>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</si>
  <si>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</si>
  <si>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</si>
  <si>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</si>
  <si>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</si>
  <si>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</si>
  <si>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</si>
  <si>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</si>
  <si>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</si>
  <si>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</si>
  <si>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</si>
  <si>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</si>
  <si>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</si>
  <si>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</si>
  <si>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</si>
  <si>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</si>
  <si>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</si>
  <si>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</si>
  <si>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</si>
  <si>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</si>
  <si>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</si>
  <si>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</si>
  <si>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</si>
  <si>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</si>
  <si>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</si>
  <si>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</si>
  <si>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</si>
  <si>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</si>
  <si>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</si>
  <si>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</si>
  <si>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</si>
  <si>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</si>
  <si>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</si>
  <si>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</si>
  <si>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</si>
  <si>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</si>
  <si>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</si>
  <si>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</si>
  <si>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</si>
  <si>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</si>
  <si>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</si>
  <si>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</si>
  <si>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</si>
  <si>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</si>
  <si>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</si>
  <si>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</si>
  <si>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</si>
  <si>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</si>
  <si>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</si>
  <si>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</si>
  <si>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</si>
  <si>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</si>
  <si>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</si>
  <si>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</si>
  <si>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</si>
  <si>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</si>
  <si>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</si>
  <si>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</si>
  <si>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</si>
  <si>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</si>
  <si>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</si>
  <si>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</si>
  <si>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</si>
  <si>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</si>
  <si>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</si>
  <si>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</si>
  <si>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</si>
  <si>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</si>
  <si>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</si>
  <si>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</si>
  <si>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</si>
  <si>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</si>
  <si>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</si>
  <si>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</si>
  <si>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</si>
  <si>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</si>
  <si>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</si>
  <si>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</si>
  <si>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</si>
  <si>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</si>
  <si>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</si>
  <si>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</si>
  <si>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</si>
  <si>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</si>
  <si>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</si>
  <si>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</si>
  <si>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</si>
  <si>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</si>
  <si>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</si>
  <si>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</si>
  <si>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</si>
  <si>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</si>
  <si>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</si>
  <si>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</si>
  <si>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</si>
  <si>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</si>
  <si>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</si>
  <si>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</si>
  <si>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</si>
  <si>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</si>
  <si>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</si>
  <si>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</si>
  <si>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</si>
  <si>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</si>
  <si>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</si>
  <si>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</si>
  <si>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</si>
  <si>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</si>
  <si>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</si>
  <si>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</si>
  <si>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</si>
  <si>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</si>
  <si>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</si>
  <si>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</si>
  <si>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</si>
  <si>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</si>
  <si>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</si>
  <si>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</si>
  <si>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</si>
  <si>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</si>
  <si>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</si>
  <si>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</si>
  <si>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</si>
  <si>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</si>
  <si>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</si>
  <si>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</si>
  <si>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</si>
  <si>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</si>
  <si>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</si>
  <si>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</si>
  <si>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</si>
  <si>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</si>
  <si>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</si>
  <si>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</si>
  <si>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</si>
  <si>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</si>
  <si>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</si>
  <si>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</si>
  <si>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</si>
  <si>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</si>
  <si>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</si>
  <si>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</si>
  <si>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</si>
  <si>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</si>
  <si>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</si>
  <si>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</si>
  <si>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</si>
  <si>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</si>
  <si>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</si>
  <si>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</si>
  <si>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</si>
  <si>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</si>
  <si>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</si>
  <si>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</si>
  <si>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</si>
  <si>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</si>
  <si>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</si>
  <si>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</si>
  <si>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</si>
  <si>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</si>
  <si>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</si>
  <si>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</si>
  <si>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</si>
  <si>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</si>
  <si>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</si>
  <si>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</si>
  <si>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</si>
  <si>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</si>
  <si>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</si>
  <si>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</si>
  <si>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</si>
  <si>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</si>
  <si>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</si>
  <si>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</si>
  <si>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</si>
  <si>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</si>
  <si>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</si>
  <si>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</si>
  <si>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</si>
  <si>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</si>
  <si>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</si>
  <si>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</si>
  <si>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</si>
  <si>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</si>
  <si>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</si>
  <si>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</si>
  <si>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</si>
  <si>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</si>
  <si>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</si>
  <si>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</si>
  <si>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</si>
  <si>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</si>
  <si>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</si>
  <si>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</si>
  <si>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</si>
  <si>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</si>
  <si>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</si>
  <si>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</si>
  <si>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</si>
  <si>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</si>
  <si>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</si>
  <si>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</si>
  <si>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</si>
  <si>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</si>
  <si>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</si>
  <si>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</si>
  <si>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</si>
  <si>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</si>
  <si>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</si>
  <si>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</si>
  <si>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</si>
  <si>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</si>
  <si>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</si>
  <si>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</si>
  <si>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</si>
  <si>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</si>
  <si>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</si>
  <si>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</si>
  <si>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</si>
  <si>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</si>
  <si>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</si>
  <si>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</si>
  <si>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</si>
  <si>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</si>
  <si>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</si>
  <si>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</si>
  <si>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</si>
  <si>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</si>
  <si>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</si>
  <si>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</si>
  <si>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</si>
  <si>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</si>
  <si>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</si>
  <si>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</si>
  <si>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</si>
  <si>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</si>
  <si>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</si>
  <si>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</si>
  <si>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</si>
  <si>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</si>
  <si>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</si>
  <si>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</si>
  <si>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</si>
  <si>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</si>
  <si>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</si>
  <si>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</si>
  <si>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</si>
  <si>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</si>
  <si>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</si>
  <si>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</si>
  <si>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</si>
  <si>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</si>
  <si>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</si>
  <si>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</si>
  <si>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</si>
  <si>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</si>
  <si>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</si>
  <si>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</si>
  <si>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</si>
  <si>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</si>
  <si>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</si>
  <si>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</si>
  <si>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</si>
  <si>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</si>
  <si>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</si>
  <si>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</si>
  <si>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</si>
  <si>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</si>
  <si>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</si>
  <si>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</si>
  <si>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</si>
  <si>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</si>
  <si>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</si>
  <si>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</si>
  <si>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</si>
  <si>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</si>
  <si>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</si>
  <si>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</si>
  <si>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</si>
  <si>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</si>
  <si>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</si>
  <si>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</si>
  <si>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</si>
  <si>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</si>
  <si>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</si>
  <si>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</si>
  <si>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</si>
  <si>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</si>
  <si>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</si>
  <si>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</si>
  <si>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</si>
  <si>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</si>
  <si>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</si>
  <si>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</si>
  <si>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</si>
  <si>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</si>
  <si>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</si>
  <si>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</si>
  <si>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</si>
  <si>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</si>
  <si>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</si>
  <si>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</si>
  <si>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</si>
  <si>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</si>
  <si>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</si>
  <si>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</si>
  <si>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</si>
  <si>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</si>
  <si>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</si>
  <si>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</si>
  <si>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</si>
  <si>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</si>
  <si>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</si>
  <si>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</si>
  <si>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</si>
  <si>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</si>
  <si>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</si>
  <si>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</si>
  <si>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</si>
  <si>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</si>
  <si>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</si>
  <si>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</si>
  <si>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</si>
  <si>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</si>
  <si>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</si>
  <si>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</si>
  <si>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</si>
  <si>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</si>
  <si>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</si>
  <si>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</si>
  <si>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</si>
  <si>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</si>
  <si>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</si>
  <si>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</si>
  <si>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</si>
  <si>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</si>
  <si>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</si>
  <si>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</si>
  <si>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</si>
  <si>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</si>
  <si>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</si>
  <si>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</si>
  <si>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</si>
  <si>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</si>
  <si>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</si>
  <si>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</si>
  <si>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</si>
  <si>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</si>
  <si>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</si>
  <si>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</si>
  <si>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</si>
  <si>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</si>
  <si>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</si>
  <si>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</si>
  <si>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</si>
  <si>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</si>
  <si>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</si>
  <si>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</si>
  <si>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</si>
  <si>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</si>
  <si>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</si>
  <si>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</si>
  <si>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</si>
  <si>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</si>
  <si>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</si>
  <si>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</si>
  <si>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</si>
  <si>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</si>
  <si>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</si>
  <si>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</si>
  <si>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</si>
  <si>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</si>
  <si>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</si>
  <si>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</si>
  <si>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</si>
  <si>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</si>
  <si>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</si>
  <si>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</si>
  <si>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</si>
  <si>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</si>
  <si>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</si>
  <si>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</si>
  <si>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</si>
  <si>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</si>
  <si>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</si>
  <si>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</si>
  <si>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</si>
  <si>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</si>
  <si>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</si>
  <si>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</si>
  <si>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</si>
  <si>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</si>
  <si>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</si>
  <si>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</si>
  <si>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</si>
  <si>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</si>
  <si>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</si>
  <si>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</si>
  <si>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</si>
  <si>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</si>
  <si>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</si>
  <si>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</si>
  <si>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</si>
  <si>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</si>
  <si>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</si>
  <si>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</si>
  <si>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</si>
  <si>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</si>
  <si>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</si>
  <si>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</si>
  <si>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</si>
  <si>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</si>
  <si>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</si>
  <si>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</si>
  <si>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</si>
  <si>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</si>
  <si>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</si>
  <si>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</si>
  <si>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</si>
  <si>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</si>
  <si>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</si>
  <si>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</si>
  <si>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</si>
  <si>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</si>
  <si>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</si>
  <si>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</si>
  <si>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</si>
  <si>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</si>
  <si>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</si>
  <si>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</si>
  <si>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</si>
  <si>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</si>
  <si>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</si>
  <si>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</si>
  <si>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</si>
  <si>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</si>
  <si>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</si>
  <si>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</si>
  <si>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</si>
  <si>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</si>
  <si>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</si>
  <si>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</si>
  <si>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</si>
  <si>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</si>
  <si>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</si>
  <si>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</si>
  <si>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</si>
  <si>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</si>
  <si>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</si>
  <si>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</si>
  <si>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</si>
  <si>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</si>
  <si>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</si>
  <si>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</si>
  <si>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</si>
  <si>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</si>
  <si>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</si>
  <si>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</si>
  <si>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</si>
  <si>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</si>
  <si>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</si>
  <si>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</si>
  <si>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</si>
  <si>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</si>
  <si>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</si>
  <si>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</si>
  <si>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</si>
  <si>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</si>
  <si>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</si>
  <si>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</si>
  <si>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</si>
  <si>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</si>
  <si>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</si>
  <si>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</si>
  <si>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</si>
  <si>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</si>
  <si>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</si>
  <si>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</si>
  <si>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</si>
  <si>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</si>
  <si>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</si>
  <si>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</si>
  <si>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</si>
  <si>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</si>
  <si>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</si>
  <si>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</si>
  <si>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</si>
  <si>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</si>
  <si>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</si>
  <si>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</si>
  <si>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</si>
  <si>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</si>
  <si>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</si>
  <si>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</si>
  <si>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</si>
  <si>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</si>
  <si>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</si>
  <si>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</si>
  <si>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</si>
  <si>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</si>
  <si>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</si>
  <si>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</si>
  <si>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</si>
  <si>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</si>
  <si>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</si>
  <si>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</si>
  <si>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</si>
  <si>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</si>
  <si>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</si>
  <si>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</si>
  <si>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</si>
  <si>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</si>
  <si>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</si>
  <si>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</si>
  <si>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</si>
  <si>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</si>
  <si>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</si>
  <si>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</si>
  <si>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</si>
  <si>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</si>
  <si>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</si>
  <si>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</si>
  <si>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</si>
  <si>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</si>
  <si>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</si>
  <si>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</si>
  <si>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</si>
  <si>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</si>
  <si>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</si>
  <si>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</si>
  <si>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</si>
  <si>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</si>
  <si>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</si>
  <si>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</si>
  <si>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</si>
  <si>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</si>
  <si>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</si>
  <si>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</si>
  <si>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</si>
  <si>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</si>
  <si>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</si>
  <si>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</si>
  <si>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</si>
  <si>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</si>
  <si>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</si>
  <si>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</si>
  <si>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</si>
  <si>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</si>
  <si>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</si>
  <si>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</si>
  <si>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</si>
  <si>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</si>
  <si>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</si>
  <si>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</si>
  <si>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</si>
  <si>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</si>
  <si>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</si>
  <si>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</si>
  <si>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</si>
  <si>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</si>
  <si>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</si>
  <si>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</si>
  <si>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</si>
  <si>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</si>
  <si>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</si>
  <si>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</si>
  <si>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</si>
  <si>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</si>
  <si>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</si>
  <si>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</si>
  <si>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</si>
  <si>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</si>
  <si>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</si>
  <si>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</si>
  <si>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</si>
  <si>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</si>
  <si>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</si>
  <si>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</si>
  <si>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</si>
  <si>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</si>
  <si>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</si>
  <si>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</si>
  <si>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</si>
  <si>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</si>
  <si>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</si>
  <si>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</si>
  <si>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</si>
  <si>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</si>
  <si>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</si>
  <si>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</si>
  <si>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</si>
  <si>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</si>
  <si>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</si>
  <si>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</si>
  <si>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</si>
  <si>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</si>
  <si>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</si>
  <si>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</si>
  <si>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</si>
  <si>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</si>
  <si>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</si>
  <si>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</si>
  <si>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</si>
  <si>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</si>
  <si>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</si>
  <si>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</si>
  <si>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</si>
  <si>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</si>
  <si>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</si>
  <si>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</si>
  <si>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</si>
  <si>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</si>
  <si>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</si>
  <si>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</si>
  <si>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</si>
  <si>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</si>
  <si>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</si>
  <si>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</si>
  <si>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</si>
  <si>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</si>
  <si>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</si>
  <si>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</si>
  <si>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</si>
  <si>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</si>
  <si>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</si>
  <si>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</si>
  <si>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</si>
  <si>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</si>
  <si>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</si>
  <si>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</si>
  <si>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</si>
  <si>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</si>
  <si>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</si>
  <si>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</si>
  <si>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</si>
  <si>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</si>
  <si>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</si>
  <si>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</si>
  <si>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</si>
  <si>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</si>
  <si>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</si>
  <si>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</si>
  <si>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</si>
  <si>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</si>
  <si>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</si>
  <si>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</si>
  <si>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</si>
  <si>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</si>
  <si>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</si>
  <si>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</si>
  <si>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</si>
  <si>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</si>
  <si>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</si>
  <si>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</si>
  <si>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</si>
  <si>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</si>
  <si>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</si>
  <si>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</si>
  <si>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</si>
  <si>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</si>
  <si>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</si>
  <si>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</si>
  <si>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</si>
  <si>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</si>
  <si>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</si>
  <si>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</si>
  <si>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</si>
  <si>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</si>
  <si>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</si>
  <si>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</si>
  <si>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</si>
  <si>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</si>
  <si>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</si>
  <si>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</si>
  <si>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</si>
  <si>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</si>
  <si>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</si>
  <si>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</si>
  <si>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</si>
  <si>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</si>
  <si>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</si>
  <si>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</si>
  <si>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</si>
  <si>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</si>
  <si>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</si>
  <si>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</si>
  <si>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</si>
  <si>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</si>
  <si>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</si>
  <si>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</si>
  <si>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</si>
  <si>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</si>
  <si>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</si>
  <si>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</si>
  <si>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</si>
  <si>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</si>
  <si>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</si>
  <si>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</si>
  <si>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</si>
  <si>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</si>
  <si>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</si>
  <si>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</si>
  <si>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</si>
  <si>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</si>
  <si>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</si>
  <si>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</si>
  <si>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</si>
  <si>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</si>
  <si>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</si>
  <si>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</si>
  <si>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</si>
  <si>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</si>
  <si>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</si>
  <si>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</si>
  <si>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</si>
  <si>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</si>
  <si>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</si>
  <si>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</si>
  <si>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</si>
  <si>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</si>
  <si>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</si>
  <si>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</si>
  <si>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</si>
  <si>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</si>
  <si>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</si>
  <si>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</si>
  <si>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</si>
  <si>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</si>
  <si>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</si>
  <si>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</si>
  <si>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</si>
  <si>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</si>
  <si>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</si>
  <si>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</si>
  <si>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</si>
  <si>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</si>
  <si>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</si>
  <si>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</si>
  <si>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</si>
  <si>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</si>
  <si>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</si>
  <si>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</si>
  <si>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</si>
  <si>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</si>
  <si>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</si>
  <si>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</si>
  <si>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</si>
  <si>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</si>
  <si>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</si>
  <si>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</si>
  <si>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</si>
  <si>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</si>
  <si>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</si>
  <si>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</si>
  <si>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</si>
  <si>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</si>
  <si>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</si>
  <si>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</si>
  <si>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</si>
  <si>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</si>
  <si>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</si>
  <si>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</si>
  <si>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</si>
  <si>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</si>
  <si>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</si>
  <si>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</si>
  <si>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</si>
  <si>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</si>
  <si>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</si>
  <si>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</si>
  <si>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</si>
  <si>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</si>
  <si>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</si>
  <si>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</si>
  <si>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</si>
  <si>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</si>
  <si>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</si>
  <si>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</si>
  <si>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</si>
  <si>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</si>
  <si>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</si>
  <si>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</si>
  <si>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</si>
  <si>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</si>
  <si>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</si>
  <si>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</si>
  <si>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</si>
  <si>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</si>
  <si>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</si>
  <si>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</si>
  <si>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</si>
  <si>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</si>
  <si>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</si>
  <si>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</si>
  <si>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</si>
  <si>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</si>
  <si>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</si>
  <si>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</si>
  <si>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</si>
  <si>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</si>
  <si>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</si>
  <si>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</si>
  <si>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</si>
  <si>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</si>
  <si>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</si>
  <si>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</si>
  <si>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</si>
  <si>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</si>
  <si>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</si>
  <si>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</si>
  <si>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</si>
  <si>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</si>
  <si>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</si>
  <si>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</si>
  <si>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</si>
  <si>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</si>
  <si>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</si>
  <si>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</si>
  <si>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</si>
  <si>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</si>
  <si>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</si>
  <si>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</si>
  <si>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</si>
  <si>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</si>
  <si>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</si>
  <si>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</si>
  <si>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</si>
  <si>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</si>
  <si>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</si>
  <si>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</si>
  <si>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</si>
  <si>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</si>
  <si>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</si>
  <si>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</si>
  <si>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</si>
  <si>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</si>
  <si>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</si>
  <si>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</si>
  <si>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</si>
  <si>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</si>
  <si>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</si>
  <si>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</si>
  <si>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</si>
  <si>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</si>
  <si>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</si>
  <si>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</si>
  <si>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</si>
  <si>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</si>
  <si>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</si>
  <si>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</si>
  <si>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</si>
  <si>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</si>
  <si>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</si>
  <si>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</si>
  <si>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</si>
  <si>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</si>
  <si>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</si>
  <si>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</si>
  <si>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</si>
  <si>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</si>
  <si>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</si>
  <si>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</si>
  <si>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</si>
  <si>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</si>
  <si>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</si>
  <si>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</si>
  <si>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</si>
  <si>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</si>
  <si>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</si>
  <si>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</si>
  <si>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</si>
  <si>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</si>
  <si>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</si>
  <si>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</si>
  <si>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</si>
  <si>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</si>
  <si>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</si>
  <si>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</si>
  <si>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</si>
  <si>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</si>
  <si>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</si>
  <si>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</si>
  <si>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</si>
  <si>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</si>
  <si>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</si>
  <si>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</si>
  <si>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</si>
  <si>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</si>
  <si>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</si>
  <si>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</si>
  <si>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</si>
  <si>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</si>
  <si>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</si>
  <si>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</si>
  <si>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</si>
  <si>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</si>
  <si>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</si>
  <si>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</si>
  <si>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</si>
  <si>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</si>
  <si>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</si>
  <si>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</si>
  <si>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</si>
  <si>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</si>
  <si>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</si>
  <si>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</si>
  <si>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</si>
  <si>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</si>
  <si>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</si>
  <si>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</si>
  <si>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</si>
  <si>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</si>
  <si>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</si>
  <si>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</si>
  <si>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</si>
  <si>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</si>
  <si>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</si>
  <si>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</si>
  <si>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</si>
  <si>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</si>
  <si>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</si>
  <si>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</si>
  <si>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</si>
  <si>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</si>
  <si>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</si>
  <si>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</si>
  <si>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</si>
  <si>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</si>
  <si>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</si>
  <si>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</si>
  <si>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</si>
  <si>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</si>
  <si>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</si>
  <si>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</si>
  <si>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</si>
  <si>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</si>
  <si>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</si>
  <si>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</si>
  <si>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</si>
  <si>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</si>
  <si>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</si>
  <si>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</si>
  <si>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</si>
  <si>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</si>
  <si>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</si>
  <si>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</si>
  <si>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</si>
  <si>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</si>
  <si>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</si>
  <si>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</si>
  <si>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</si>
  <si>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</si>
  <si>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</si>
  <si>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</si>
  <si>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</si>
  <si>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</si>
  <si>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</si>
  <si>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</si>
  <si>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</si>
  <si>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</si>
  <si>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</si>
  <si>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</si>
  <si>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</si>
  <si>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</si>
  <si>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</si>
  <si>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</si>
  <si>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</si>
  <si>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</si>
  <si>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</si>
  <si>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</si>
  <si>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</si>
  <si>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</si>
  <si>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</si>
  <si>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</si>
  <si>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</si>
  <si>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</si>
  <si>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</si>
  <si>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</si>
  <si>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</si>
  <si>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</si>
  <si>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</si>
  <si>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</si>
  <si>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</si>
  <si>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</si>
  <si>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</si>
  <si>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</si>
  <si>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</si>
  <si>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</si>
  <si>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</si>
  <si>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</si>
  <si>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</si>
  <si>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</si>
  <si>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</si>
  <si>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</si>
  <si>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</si>
  <si>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</si>
  <si>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</si>
  <si>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</si>
  <si>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</si>
  <si>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</si>
  <si>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</si>
  <si>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</si>
  <si>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</si>
  <si>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</si>
  <si>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</si>
  <si>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</si>
  <si>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</si>
  <si>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</si>
  <si>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</si>
  <si>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</si>
  <si>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</si>
  <si>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</si>
  <si>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</si>
  <si>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</si>
  <si>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</si>
  <si>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</si>
  <si>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</si>
  <si>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</si>
  <si>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</si>
  <si>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</si>
  <si>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</si>
  <si>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</si>
  <si>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</si>
  <si>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</si>
  <si>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</si>
  <si>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</si>
  <si>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</si>
  <si>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</si>
  <si>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</si>
  <si>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</si>
  <si>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</si>
  <si>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</si>
  <si>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</si>
  <si>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</si>
  <si>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</si>
  <si>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</si>
  <si>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</si>
  <si>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</si>
  <si>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</si>
  <si>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</si>
  <si>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</si>
  <si>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</si>
  <si>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</si>
  <si>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</si>
  <si>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</si>
  <si>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</si>
  <si>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</si>
  <si>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</si>
  <si>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</si>
  <si>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</si>
  <si>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</si>
  <si>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</si>
  <si>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</si>
  <si>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</si>
  <si>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</si>
  <si>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</si>
  <si>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</si>
  <si>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</si>
  <si>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</si>
  <si>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</si>
  <si>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</si>
  <si>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</si>
  <si>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</si>
  <si>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</si>
  <si>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</si>
  <si>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</si>
  <si>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</si>
  <si>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</si>
  <si>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</si>
  <si>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</si>
  <si>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</si>
  <si>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</si>
  <si>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</si>
  <si>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</si>
  <si>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</si>
  <si>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</si>
  <si>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</si>
  <si>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</si>
  <si>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</si>
  <si>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</si>
  <si>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</si>
  <si>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</si>
  <si>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</si>
  <si>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</si>
  <si>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</si>
  <si>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</si>
  <si>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</si>
  <si>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</si>
  <si>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</si>
  <si>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</si>
  <si>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</si>
  <si>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</si>
  <si>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</si>
  <si>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</si>
  <si>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</si>
  <si>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</si>
  <si>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</si>
  <si>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</si>
  <si>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</si>
  <si>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</si>
  <si>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</si>
  <si>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</si>
  <si>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</si>
  <si>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</si>
  <si>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</si>
  <si>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</si>
  <si>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</si>
  <si>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</si>
  <si>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</si>
  <si>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</si>
  <si>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</si>
  <si>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</si>
  <si>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</si>
  <si>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</si>
  <si>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</si>
  <si>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</si>
  <si>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</si>
  <si>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</si>
  <si>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</si>
  <si>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</si>
  <si>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</si>
  <si>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</si>
  <si>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</si>
  <si>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</si>
  <si>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</si>
  <si>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</si>
  <si>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</si>
  <si>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</si>
  <si>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</si>
  <si>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</si>
  <si>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</si>
  <si>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</si>
  <si>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</si>
  <si>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</si>
  <si>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</si>
  <si>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</si>
  <si>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</si>
  <si>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</si>
  <si>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</si>
  <si>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</si>
  <si>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</si>
  <si>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</si>
  <si>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</si>
  <si>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</si>
  <si>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</si>
  <si>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</si>
  <si>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</si>
  <si>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</si>
  <si>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</si>
  <si>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</si>
  <si>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</si>
  <si>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</si>
  <si>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</si>
  <si>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</si>
  <si>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</si>
  <si>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</si>
  <si>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</si>
  <si>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</si>
  <si>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</si>
  <si>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</si>
  <si>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</si>
  <si>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</si>
  <si>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</si>
  <si>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</si>
  <si>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</si>
  <si>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</si>
  <si>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</si>
  <si>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</si>
  <si>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</si>
  <si>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</si>
  <si>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</si>
  <si>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</si>
  <si>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</si>
  <si>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</si>
  <si>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</si>
  <si>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</si>
  <si>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</si>
  <si>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</si>
  <si>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</si>
  <si>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</si>
  <si>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</si>
  <si>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</si>
  <si>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</si>
  <si>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</si>
  <si>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</si>
  <si>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</si>
  <si>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</si>
  <si>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</si>
  <si>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</si>
  <si>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</si>
  <si>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</si>
  <si>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</si>
  <si>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</si>
  <si>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</si>
  <si>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</si>
  <si>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</si>
  <si>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</si>
  <si>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</si>
  <si>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</si>
  <si>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</si>
  <si>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</si>
  <si>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</si>
  <si>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</si>
  <si>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</si>
  <si>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</si>
  <si>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</si>
  <si>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</si>
  <si>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</si>
  <si>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</si>
  <si>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</si>
  <si>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</si>
  <si>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</si>
  <si>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</si>
  <si>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</si>
  <si>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</si>
  <si>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</si>
  <si>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</si>
  <si>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</si>
  <si>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</si>
  <si>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</si>
  <si>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</si>
  <si>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</si>
  <si>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</si>
  <si>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</si>
  <si>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</si>
  <si>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</si>
  <si>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</si>
  <si>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</si>
  <si>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</si>
  <si>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</si>
  <si>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</si>
  <si>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</si>
  <si>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</si>
  <si>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</si>
  <si>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</si>
  <si>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</si>
  <si>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</si>
  <si>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</si>
  <si>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</si>
  <si>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</si>
  <si>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</si>
  <si>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</si>
  <si>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</si>
  <si>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</si>
  <si>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</si>
  <si>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</si>
  <si>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</si>
  <si>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</si>
  <si>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</si>
  <si>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</si>
  <si>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</si>
  <si>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</si>
  <si>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</si>
  <si>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</si>
  <si>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</si>
  <si>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</si>
  <si>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</si>
  <si>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</si>
  <si>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</si>
  <si>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</si>
  <si>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</si>
  <si>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</si>
  <si>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</si>
  <si>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</si>
  <si>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</si>
  <si>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</si>
  <si>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</si>
  <si>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</si>
  <si>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</si>
  <si>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</si>
  <si>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</si>
  <si>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</si>
  <si>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</si>
  <si>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</si>
  <si>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</si>
  <si>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</si>
  <si>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</si>
  <si>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</si>
  <si>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</si>
  <si>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</si>
  <si>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</si>
  <si>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</si>
  <si>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</si>
  <si>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</si>
  <si>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</si>
  <si>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</si>
  <si>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</si>
  <si>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</si>
  <si>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</si>
  <si>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</si>
  <si>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</si>
  <si>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</si>
  <si>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</si>
  <si>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</si>
  <si>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</si>
  <si>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</si>
  <si>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</si>
  <si>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</si>
  <si>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</si>
  <si>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</si>
  <si>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</si>
  <si>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</si>
  <si>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</si>
  <si>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</si>
  <si>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</si>
  <si>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</si>
  <si>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</si>
  <si>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</si>
  <si>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</si>
  <si>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</si>
  <si>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</si>
  <si>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</si>
  <si>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</si>
  <si>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</si>
  <si>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</si>
  <si>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</si>
  <si>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</si>
  <si>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</si>
  <si>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</si>
  <si>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</si>
  <si>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</si>
  <si>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</si>
  <si>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</si>
  <si>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</si>
  <si>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</si>
  <si>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</si>
  <si>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</si>
  <si>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</si>
  <si>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</si>
  <si>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</si>
  <si>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</si>
  <si>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</si>
  <si>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</si>
  <si>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</si>
  <si>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</si>
  <si>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</si>
  <si>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</si>
  <si>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</si>
  <si>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</si>
  <si>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</si>
  <si>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</si>
  <si>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</si>
  <si>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</si>
  <si>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</si>
  <si>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</si>
  <si>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</si>
  <si>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</si>
  <si>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</si>
  <si>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</si>
  <si>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</si>
  <si>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</si>
  <si>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</si>
  <si>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</si>
  <si>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</si>
  <si>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</si>
  <si>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</si>
  <si>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</si>
  <si>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</si>
  <si>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</si>
  <si>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</si>
  <si>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</si>
  <si>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</si>
  <si>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</si>
  <si>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</si>
  <si>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</si>
  <si>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</si>
  <si>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</si>
  <si>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</si>
  <si>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</si>
  <si>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</si>
  <si>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</si>
  <si>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</si>
  <si>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</si>
  <si>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</si>
  <si>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</si>
  <si>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</si>
  <si>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</si>
  <si>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</si>
  <si>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</si>
  <si>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</si>
  <si>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</si>
  <si>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</si>
  <si>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</si>
  <si>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</si>
  <si>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</si>
  <si>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</si>
  <si>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</si>
  <si>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</si>
  <si>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</si>
  <si>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</si>
  <si>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</si>
  <si>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</si>
  <si>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</si>
  <si>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</si>
  <si>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</si>
  <si>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</si>
  <si>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</si>
  <si>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</si>
  <si>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</si>
  <si>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</si>
  <si>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</si>
  <si>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</si>
  <si>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</si>
  <si>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</si>
  <si>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</si>
  <si>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</si>
  <si>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</si>
  <si>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</si>
  <si>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</si>
  <si>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</si>
  <si>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</si>
  <si>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</si>
  <si>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</si>
  <si>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</si>
  <si>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</si>
  <si>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</si>
  <si>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</si>
  <si>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</si>
  <si>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</si>
  <si>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</si>
  <si>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</si>
  <si>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</si>
  <si>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</si>
  <si>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</si>
  <si>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</si>
  <si>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</si>
  <si>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</si>
  <si>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</si>
  <si>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</si>
  <si>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</si>
  <si>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</si>
  <si>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</si>
  <si>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</si>
  <si>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</si>
  <si>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</si>
  <si>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</si>
  <si>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</si>
  <si>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</si>
  <si>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</si>
  <si>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</si>
  <si>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</si>
  <si>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</si>
  <si>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</si>
  <si>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</si>
  <si>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</si>
  <si>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</si>
  <si>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</si>
  <si>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</si>
  <si>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</si>
  <si>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</si>
  <si>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</si>
  <si>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</si>
  <si>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</si>
  <si>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</si>
  <si>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</si>
  <si>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</si>
  <si>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</si>
  <si>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</si>
  <si>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</si>
  <si>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</si>
  <si>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</si>
  <si>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</si>
  <si>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</si>
  <si>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</si>
  <si>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</si>
  <si>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</si>
  <si>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</si>
  <si>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</si>
  <si>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</si>
  <si>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</si>
  <si>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</si>
  <si>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</si>
  <si>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</si>
  <si>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</si>
  <si>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</si>
  <si>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</si>
  <si>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</si>
  <si>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</si>
  <si>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</si>
  <si>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</si>
  <si>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</si>
  <si>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</si>
  <si>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</si>
  <si>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</si>
  <si>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</si>
  <si>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</si>
  <si>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</si>
  <si>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</si>
  <si>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</si>
  <si>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</si>
  <si>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</si>
  <si>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</si>
  <si>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</si>
  <si>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</si>
  <si>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</si>
  <si>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</si>
  <si>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</si>
  <si>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</si>
  <si>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</si>
  <si>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</si>
  <si>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</si>
  <si>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</si>
  <si>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</si>
  <si>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</si>
  <si>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</si>
  <si>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</si>
  <si>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</si>
  <si>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</si>
  <si>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</si>
  <si>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</si>
  <si>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</si>
  <si>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</si>
  <si>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</si>
  <si>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</si>
  <si>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</si>
  <si>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</si>
  <si>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</si>
  <si>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</si>
  <si>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</si>
  <si>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</si>
  <si>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</si>
  <si>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</si>
  <si>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</si>
  <si>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</si>
  <si>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</si>
  <si>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</si>
  <si>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</si>
  <si>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</si>
  <si>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</si>
  <si>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</si>
  <si>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</si>
  <si>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</si>
  <si>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</si>
  <si>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</si>
  <si>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</si>
  <si>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</si>
  <si>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</si>
  <si>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</si>
  <si>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</si>
  <si>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</si>
  <si>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</si>
  <si>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</si>
  <si>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</si>
  <si>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</si>
  <si>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</si>
  <si>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</si>
  <si>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</si>
  <si>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</si>
  <si>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</si>
  <si>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</si>
  <si>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</si>
  <si>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</si>
  <si>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</si>
  <si>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</si>
  <si>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</si>
  <si>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</si>
  <si>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</si>
  <si>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</si>
  <si>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</si>
  <si>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</si>
  <si>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</si>
  <si>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</si>
  <si>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</si>
  <si>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</si>
  <si>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</si>
  <si>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</si>
  <si>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</si>
  <si>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</si>
  <si>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</si>
  <si>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</si>
  <si>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</si>
  <si>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</si>
  <si>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</si>
  <si>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</si>
  <si>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</si>
  <si>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</si>
  <si>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</si>
  <si>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</si>
  <si>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</si>
  <si>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</si>
  <si>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</si>
  <si>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</si>
  <si>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</si>
  <si>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</si>
  <si>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</si>
  <si>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</si>
  <si>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</si>
  <si>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</si>
  <si>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</si>
  <si>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</si>
  <si>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</si>
  <si>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</si>
  <si>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</si>
  <si>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</si>
  <si>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</si>
  <si>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</si>
  <si>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</si>
  <si>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</si>
  <si>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</si>
  <si>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</si>
  <si>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</si>
  <si>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</si>
  <si>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</si>
  <si>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</si>
  <si>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</si>
  <si>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</si>
  <si>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</si>
  <si>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</si>
  <si>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</si>
  <si>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</si>
  <si>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</si>
  <si>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</si>
  <si>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</si>
  <si>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</si>
  <si>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</si>
  <si>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</si>
  <si>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</si>
  <si>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</si>
  <si>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</si>
  <si>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</si>
  <si>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</si>
  <si>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</si>
  <si>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</si>
  <si>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</si>
  <si>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</si>
  <si>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</si>
  <si>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</si>
  <si>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</si>
  <si>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</si>
  <si>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</si>
  <si>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</si>
  <si>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</si>
  <si>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</si>
  <si>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</si>
  <si>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</si>
  <si>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</si>
  <si>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</si>
  <si>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</si>
  <si>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</si>
  <si>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</si>
  <si>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</si>
  <si>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</si>
  <si>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</si>
  <si>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</si>
  <si>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</si>
  <si>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</si>
  <si>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</si>
  <si>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</si>
  <si>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</si>
  <si>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</si>
  <si>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</si>
  <si>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</si>
  <si>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</si>
  <si>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</si>
  <si>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</si>
  <si>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</si>
  <si>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</si>
  <si>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</si>
  <si>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</si>
  <si>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</si>
  <si>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</si>
  <si>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</si>
  <si>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</si>
  <si>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</si>
  <si>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</si>
  <si>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</si>
  <si>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</si>
  <si>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</si>
  <si>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</si>
  <si>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</si>
  <si>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</si>
  <si>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</si>
  <si>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</si>
  <si>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</si>
  <si>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</si>
  <si>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</si>
  <si>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</si>
  <si>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</si>
  <si>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</si>
  <si>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</si>
  <si>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</si>
  <si>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</si>
  <si>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</si>
  <si>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</si>
  <si>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</si>
  <si>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</si>
  <si>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</si>
  <si>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</si>
  <si>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</si>
  <si>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</si>
  <si>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</si>
  <si>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</si>
  <si>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</si>
  <si>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</si>
  <si>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</si>
  <si>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</si>
  <si>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</si>
  <si>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</si>
  <si>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</si>
  <si>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</si>
  <si>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</si>
  <si>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</si>
  <si>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</si>
  <si>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</si>
  <si>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</si>
  <si>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</si>
  <si>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</si>
  <si>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</si>
  <si>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</si>
  <si>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</si>
  <si>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</si>
  <si>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</si>
  <si>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</si>
  <si>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</si>
  <si>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</si>
  <si>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</si>
  <si>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</si>
  <si>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</si>
  <si>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</si>
  <si>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</si>
  <si>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</si>
  <si>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</si>
  <si>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</si>
  <si>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</si>
  <si>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</si>
  <si>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</si>
  <si>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</si>
  <si>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</si>
  <si>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</si>
  <si>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</si>
  <si>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</si>
  <si>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</si>
  <si>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</si>
  <si>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</si>
  <si>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</si>
  <si>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</si>
  <si>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</si>
  <si>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</si>
  <si>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</si>
  <si>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</si>
  <si>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</si>
  <si>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</si>
  <si>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</si>
  <si>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</si>
  <si>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</si>
  <si>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</si>
  <si>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</si>
  <si>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</si>
  <si>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</si>
  <si>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</si>
  <si>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</si>
  <si>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</si>
  <si>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</si>
  <si>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</si>
  <si>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</si>
  <si>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</si>
  <si>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</si>
  <si>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</si>
  <si>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</si>
  <si>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</si>
  <si>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</si>
  <si>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</si>
  <si>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</si>
  <si>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</si>
  <si>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</si>
  <si>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</si>
  <si>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</si>
  <si>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</si>
  <si>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</si>
  <si>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</si>
  <si>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</si>
  <si>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</si>
  <si>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</si>
  <si>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</si>
  <si>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</si>
  <si>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</si>
  <si>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</si>
  <si>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</si>
  <si>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</si>
  <si>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</si>
  <si>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</si>
  <si>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</si>
  <si>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</si>
  <si>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</si>
  <si>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</si>
  <si>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</si>
  <si>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</si>
  <si>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</si>
  <si>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</si>
  <si>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</si>
  <si>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</si>
  <si>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</si>
  <si>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</si>
  <si>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</si>
  <si>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</si>
  <si>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</si>
  <si>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</si>
  <si>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</si>
  <si>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</si>
  <si>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</si>
  <si>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</si>
  <si>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</si>
  <si>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</si>
  <si>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</si>
  <si>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</si>
  <si>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</si>
  <si>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</si>
  <si>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</si>
  <si>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</si>
  <si>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</si>
  <si>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</si>
  <si>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</si>
  <si>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</si>
  <si>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</si>
  <si>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</si>
  <si>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</si>
  <si>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</si>
  <si>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</si>
  <si>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</si>
  <si>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</si>
  <si>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</si>
  <si>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</si>
  <si>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</si>
  <si>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</si>
  <si>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</si>
  <si>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</si>
  <si>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</si>
  <si>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</si>
  <si>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</si>
  <si>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</si>
  <si>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</si>
  <si>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</si>
  <si>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</si>
  <si>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</si>
  <si>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</si>
  <si>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</si>
  <si>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</si>
  <si>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</si>
  <si>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</si>
  <si>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</si>
  <si>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</si>
  <si>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</si>
  <si>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</si>
  <si>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</si>
  <si>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</si>
  <si>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</si>
  <si>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</si>
  <si>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</si>
  <si>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</si>
  <si>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</si>
  <si>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</si>
  <si>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</si>
  <si>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</si>
  <si>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</si>
  <si>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</si>
  <si>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</si>
  <si>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</si>
  <si>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</si>
  <si>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</si>
  <si>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</si>
  <si>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</si>
  <si>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</si>
  <si>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</si>
  <si>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</si>
  <si>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</si>
  <si>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</si>
  <si>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</si>
  <si>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</si>
  <si>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</si>
  <si>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</si>
  <si>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</si>
  <si>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</si>
  <si>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</si>
  <si>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</si>
  <si>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</si>
  <si>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</si>
  <si>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</si>
  <si>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</si>
  <si>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</si>
  <si>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</si>
  <si>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</si>
  <si>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</si>
  <si>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</si>
  <si>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</si>
  <si>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</si>
  <si>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</si>
  <si>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</si>
  <si>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</si>
  <si>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</si>
  <si>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</si>
  <si>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</si>
  <si>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</si>
  <si>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</si>
  <si>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</si>
  <si>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</si>
  <si>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</si>
  <si>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</si>
  <si>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</si>
  <si>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</si>
  <si>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</si>
  <si>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</si>
  <si>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</si>
  <si>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</si>
  <si>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</si>
  <si>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</si>
  <si>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</si>
  <si>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</si>
  <si>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</si>
  <si>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</si>
  <si>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</si>
  <si>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</si>
  <si>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</si>
  <si>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</si>
  <si>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</si>
  <si>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</si>
  <si>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</si>
  <si>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</si>
  <si>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</si>
  <si>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</si>
  <si>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</si>
  <si>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</si>
  <si>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</si>
  <si>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</si>
  <si>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</si>
  <si>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</si>
  <si>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</si>
  <si>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</si>
  <si>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</si>
  <si>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</si>
  <si>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</si>
  <si>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</si>
  <si>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</si>
  <si>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</si>
  <si>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</si>
  <si>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</si>
  <si>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</si>
  <si>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</si>
  <si>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</si>
  <si>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</si>
  <si>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</si>
  <si>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</si>
  <si>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</si>
  <si>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</si>
  <si>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</si>
  <si>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</si>
  <si>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</si>
  <si>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</si>
  <si>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</si>
  <si>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</si>
  <si>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</si>
  <si>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</si>
  <si>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</si>
  <si>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</si>
  <si>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</si>
  <si>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</si>
  <si>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</si>
  <si>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</si>
  <si>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</si>
  <si>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</si>
  <si>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</si>
  <si>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</si>
  <si>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</si>
  <si>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</si>
  <si>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</si>
  <si>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</si>
  <si>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</si>
  <si>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</si>
  <si>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</si>
  <si>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</si>
  <si>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</si>
  <si>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</si>
  <si>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</si>
  <si>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</si>
  <si>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</si>
  <si>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</si>
  <si>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</si>
  <si>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</si>
  <si>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</si>
  <si>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</si>
  <si>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</si>
  <si>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</si>
  <si>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</si>
  <si>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</si>
  <si>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</si>
  <si>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</si>
  <si>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</si>
  <si>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</si>
  <si>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</si>
  <si>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</si>
  <si>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</si>
  <si>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</si>
  <si>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</si>
  <si>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</si>
  <si>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</si>
  <si>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</si>
  <si>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</si>
  <si>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</si>
  <si>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</si>
  <si>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</si>
  <si>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</si>
  <si>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</si>
  <si>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</si>
  <si>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</si>
  <si>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</si>
  <si>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</si>
  <si>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</si>
  <si>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</si>
  <si>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</si>
  <si>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</si>
  <si>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</si>
  <si>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</si>
  <si>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</si>
  <si>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</si>
  <si>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</si>
  <si>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</si>
  <si>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</si>
  <si>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</si>
  <si>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</si>
  <si>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</si>
  <si>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</si>
  <si>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</si>
  <si>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</si>
  <si>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</si>
  <si>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</si>
  <si>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</si>
  <si>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</si>
  <si>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</si>
  <si>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</si>
  <si>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</si>
  <si>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</si>
  <si>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</si>
  <si>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</si>
  <si>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</si>
  <si>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</si>
  <si>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</si>
  <si>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</si>
  <si>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</si>
  <si>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</si>
  <si>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</si>
  <si>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</si>
  <si>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</si>
  <si>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</si>
  <si>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</si>
  <si>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</si>
  <si>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</si>
  <si>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</si>
  <si>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</si>
  <si>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</si>
  <si>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</si>
  <si>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</si>
  <si>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</si>
  <si>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</si>
  <si>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</si>
  <si>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</si>
  <si>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</si>
  <si>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</si>
  <si>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</si>
  <si>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</si>
  <si>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</si>
  <si>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</si>
  <si>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</si>
  <si>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</si>
  <si>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</si>
  <si>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</si>
  <si>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</si>
  <si>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</si>
  <si>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</si>
  <si>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</si>
  <si>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</si>
  <si>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</si>
  <si>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</si>
  <si>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</si>
  <si>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</si>
  <si>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</si>
  <si>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</si>
  <si>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</si>
  <si>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</si>
  <si>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</si>
  <si>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</si>
  <si>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</si>
  <si>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</si>
  <si>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</si>
  <si>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</si>
  <si>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</si>
  <si>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</si>
  <si>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</si>
  <si>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</si>
  <si>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</si>
  <si>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</si>
  <si>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</si>
  <si>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</si>
  <si>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</si>
  <si>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</si>
  <si>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</si>
  <si>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</si>
  <si>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</si>
  <si>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</si>
  <si>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</si>
  <si>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</si>
  <si>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</si>
  <si>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</si>
  <si>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</si>
  <si>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</si>
  <si>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</si>
  <si>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</si>
  <si>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</si>
  <si>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</si>
  <si>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</si>
  <si>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</si>
  <si>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</si>
  <si>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</si>
  <si>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</si>
  <si>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</si>
  <si>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</si>
  <si>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</si>
  <si>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</si>
  <si>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</si>
  <si>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</si>
  <si>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</si>
  <si>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</si>
  <si>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</si>
  <si>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</si>
  <si>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</si>
  <si>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</si>
  <si>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</si>
  <si>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</si>
  <si>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</si>
  <si>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</si>
  <si>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</si>
  <si>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</si>
  <si>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</si>
  <si>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</si>
  <si>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</si>
  <si>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</si>
  <si>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</si>
  <si>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</si>
  <si>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</si>
  <si>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</si>
  <si>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</si>
  <si>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</si>
  <si>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</si>
  <si>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</si>
  <si>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</si>
  <si>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</si>
  <si>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</si>
  <si>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</si>
  <si>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</si>
  <si>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</si>
  <si>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</si>
  <si>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</si>
  <si>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</si>
  <si>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</si>
  <si>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</si>
  <si>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</si>
  <si>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</si>
  <si>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</si>
  <si>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</si>
  <si>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</si>
  <si>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</si>
  <si>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</si>
  <si>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</si>
  <si>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</si>
  <si>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</si>
  <si>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</si>
  <si>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</si>
  <si>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</si>
  <si>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</si>
  <si>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</si>
  <si>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</si>
  <si>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</si>
  <si>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</si>
  <si>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</si>
  <si>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</si>
  <si>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</si>
  <si>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</si>
  <si>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</si>
  <si>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</si>
  <si>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</si>
  <si>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</si>
  <si>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</si>
  <si>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</si>
  <si>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</si>
  <si>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</si>
  <si>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</si>
  <si>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</si>
  <si>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</si>
  <si>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</si>
  <si>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</si>
  <si>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</si>
  <si>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</si>
  <si>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</si>
  <si>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</si>
  <si>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</si>
  <si>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</si>
  <si>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</si>
  <si>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</si>
  <si>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</si>
  <si>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</si>
  <si>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</si>
  <si>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</si>
  <si>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</si>
  <si>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</si>
  <si>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</si>
  <si>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</si>
  <si>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</si>
  <si>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</si>
  <si>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</si>
  <si>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</si>
  <si>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</si>
  <si>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</si>
  <si>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</si>
  <si>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</si>
  <si>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</si>
  <si>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</si>
  <si>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</si>
  <si>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</si>
  <si>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</si>
  <si>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</si>
  <si>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</si>
  <si>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</si>
  <si>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</si>
  <si>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</si>
  <si>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</si>
  <si>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</si>
  <si>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</si>
  <si>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</si>
  <si>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</si>
  <si>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</si>
  <si>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</si>
  <si>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</si>
  <si>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</si>
  <si>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</si>
  <si>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</si>
  <si>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</si>
  <si>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</si>
  <si>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</si>
  <si>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</si>
  <si>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</si>
  <si>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</si>
  <si>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</si>
  <si>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</si>
  <si>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</si>
  <si>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</si>
  <si>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</si>
  <si>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</si>
  <si>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</si>
  <si>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</si>
  <si>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</si>
  <si>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</si>
  <si>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</si>
  <si>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</si>
  <si>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</si>
  <si>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</si>
  <si>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</si>
  <si>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</si>
  <si>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</si>
  <si>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</si>
  <si>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</si>
  <si>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</si>
  <si>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</si>
  <si>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</si>
  <si>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</si>
  <si>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</si>
  <si>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</si>
  <si>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</si>
  <si>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</si>
  <si>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</si>
  <si>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</si>
  <si>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</si>
  <si>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</si>
  <si>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</si>
  <si>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</si>
  <si>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</si>
  <si>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</si>
  <si>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</si>
  <si>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</si>
  <si>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</si>
  <si>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</si>
  <si>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</si>
  <si>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</si>
  <si>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</si>
  <si>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</si>
  <si>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</si>
  <si>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</si>
  <si>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</si>
  <si>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</si>
  <si>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</si>
  <si>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</si>
  <si>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</si>
  <si>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</si>
  <si>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</si>
  <si>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</si>
  <si>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</si>
  <si>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</si>
  <si>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</si>
  <si>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</si>
  <si>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</si>
  <si>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</si>
  <si>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</si>
  <si>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</si>
  <si>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</si>
  <si>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</si>
  <si>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</si>
  <si>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</si>
  <si>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</si>
  <si>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</si>
  <si>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</si>
  <si>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</si>
  <si>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</si>
  <si>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</si>
  <si>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</si>
  <si>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</si>
  <si>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</si>
  <si>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</si>
  <si>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</si>
  <si>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</si>
  <si>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</si>
  <si>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</si>
  <si>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</si>
  <si>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</si>
  <si>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</si>
  <si>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</si>
  <si>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</si>
  <si>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</si>
  <si>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</si>
  <si>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</si>
  <si>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</si>
  <si>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</si>
  <si>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</si>
  <si>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</si>
  <si>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</si>
  <si>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</si>
  <si>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</si>
  <si>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</si>
  <si>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</si>
  <si>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</si>
  <si>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</si>
  <si>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</si>
  <si>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</si>
  <si>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</si>
  <si>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</si>
  <si>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</si>
  <si>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</si>
  <si>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</si>
  <si>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</si>
  <si>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</si>
  <si>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</si>
  <si>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</si>
  <si>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</si>
  <si>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</si>
  <si>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</si>
  <si>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</si>
  <si>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</si>
  <si>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</si>
  <si>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</si>
  <si>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</si>
  <si>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</si>
  <si>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</si>
  <si>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</si>
  <si>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</si>
  <si>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</si>
  <si>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</si>
  <si>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</si>
  <si>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</si>
  <si>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</si>
  <si>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</si>
  <si>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</si>
  <si>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</si>
  <si>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</si>
  <si>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</si>
  <si>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</si>
  <si>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</si>
  <si>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</si>
  <si>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</si>
  <si>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</si>
  <si>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</si>
  <si>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</si>
  <si>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</si>
  <si>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</si>
  <si>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</si>
  <si>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</si>
  <si>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</si>
  <si>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</si>
  <si>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</si>
  <si>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</si>
  <si>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</si>
  <si>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</si>
  <si>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</si>
  <si>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</si>
  <si>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</si>
  <si>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</si>
  <si>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</si>
  <si>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</si>
  <si>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</si>
  <si>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</si>
  <si>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</si>
  <si>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</si>
  <si>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</si>
  <si>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</si>
  <si>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</si>
  <si>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</si>
  <si>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</si>
  <si>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</si>
  <si>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</si>
  <si>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</si>
  <si>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</si>
  <si>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</si>
  <si>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</si>
  <si>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</si>
  <si>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</si>
  <si>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</si>
  <si>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</si>
  <si>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</si>
  <si>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</si>
  <si>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</si>
  <si>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</si>
  <si>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</si>
  <si>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</si>
  <si>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</si>
  <si>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</si>
  <si>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</si>
  <si>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</si>
  <si>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</si>
  <si>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</si>
  <si>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</si>
  <si>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</si>
  <si>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</si>
  <si>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</si>
  <si>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</si>
  <si>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</si>
  <si>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</si>
  <si>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</si>
  <si>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</si>
  <si>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</si>
  <si>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</si>
  <si>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</si>
  <si>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</si>
  <si>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</si>
  <si>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</si>
  <si>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</si>
  <si>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</si>
  <si>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</si>
  <si>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</si>
  <si>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</si>
  <si>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</si>
  <si>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</si>
  <si>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</si>
  <si>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</si>
  <si>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</si>
  <si>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</si>
  <si>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</si>
  <si>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</si>
  <si>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</si>
  <si>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</si>
  <si>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</si>
  <si>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</si>
  <si>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</si>
  <si>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</si>
  <si>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</si>
  <si>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</si>
  <si>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</si>
  <si>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</si>
  <si>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</si>
  <si>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</si>
  <si>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</si>
  <si>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</si>
  <si>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</si>
  <si>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</si>
  <si>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</si>
  <si>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</si>
  <si>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</si>
  <si>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</si>
  <si>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</si>
  <si>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</si>
  <si>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</si>
  <si>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</si>
  <si>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</si>
  <si>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</si>
  <si>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</si>
  <si>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</si>
  <si>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</si>
  <si>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</si>
  <si>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</si>
  <si>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</si>
  <si>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</si>
  <si>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</si>
  <si>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</si>
  <si>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</si>
  <si>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</si>
  <si>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</si>
  <si>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</si>
  <si>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</si>
  <si>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</si>
  <si>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</si>
  <si>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</si>
  <si>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</si>
  <si>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</si>
  <si>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</si>
  <si>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</si>
  <si>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</si>
  <si>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</si>
  <si>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</si>
  <si>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</si>
  <si>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</si>
  <si>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</si>
  <si>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</si>
  <si>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</si>
  <si>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</si>
  <si>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</si>
  <si>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</si>
  <si>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</si>
  <si>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</si>
  <si>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</si>
  <si>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</si>
  <si>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</si>
  <si>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</si>
  <si>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</si>
  <si>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</si>
  <si>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</si>
  <si>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</si>
  <si>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</si>
  <si>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</si>
  <si>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</si>
  <si>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</si>
  <si>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</si>
  <si>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</si>
  <si>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</si>
  <si>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</si>
  <si>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</si>
  <si>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</si>
  <si>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</si>
  <si>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</si>
  <si>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</si>
  <si>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</si>
  <si>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</si>
  <si>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</si>
  <si>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</si>
  <si>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</si>
  <si>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</si>
  <si>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</si>
  <si>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</si>
  <si>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</si>
  <si>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</si>
  <si>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</si>
  <si>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</si>
  <si>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</si>
  <si>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</si>
  <si>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</si>
  <si>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</si>
  <si>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</si>
  <si>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</si>
  <si>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</si>
  <si>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</si>
  <si>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</si>
  <si>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</si>
  <si>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</si>
  <si>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</si>
  <si>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</si>
  <si>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</si>
  <si>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</si>
  <si>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</si>
  <si>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</si>
  <si>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</si>
  <si>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</si>
  <si>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</si>
  <si>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</si>
  <si>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</si>
  <si>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</si>
  <si>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</si>
  <si>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</si>
  <si>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</si>
  <si>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</si>
  <si>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</si>
  <si>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</si>
  <si>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</si>
  <si>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</si>
  <si>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</si>
  <si>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</si>
  <si>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</si>
  <si>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</si>
  <si>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</si>
  <si>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</si>
  <si>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</si>
  <si>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</si>
  <si>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</si>
  <si>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</si>
  <si>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</si>
  <si>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</si>
  <si>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</si>
  <si>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</si>
  <si>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</si>
  <si>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</si>
  <si>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</si>
  <si>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</si>
  <si>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</si>
  <si>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</si>
  <si>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</si>
  <si>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</si>
  <si>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</si>
  <si>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</si>
  <si>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</si>
  <si>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</si>
  <si>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</si>
  <si>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</si>
  <si>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</si>
  <si>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</si>
  <si>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</si>
  <si>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</si>
  <si>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</si>
  <si>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</si>
  <si>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</si>
  <si>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</si>
  <si>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</si>
  <si>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</si>
  <si>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</si>
  <si>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</si>
  <si>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</si>
  <si>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</si>
  <si>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</si>
  <si>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</si>
  <si>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</si>
  <si>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</si>
  <si>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</si>
  <si>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</si>
  <si>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</si>
  <si>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</si>
  <si>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</si>
  <si>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</si>
  <si>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</si>
  <si>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</si>
  <si>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</si>
  <si>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</si>
  <si>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</si>
  <si>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</si>
  <si>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</si>
  <si>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</si>
  <si>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</si>
  <si>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</si>
  <si>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</si>
  <si>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</si>
  <si>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</si>
  <si>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</si>
  <si>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</si>
  <si>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</si>
  <si>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</si>
  <si>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</si>
  <si>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</si>
  <si>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</si>
  <si>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</si>
  <si>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</si>
  <si>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</si>
  <si>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</si>
  <si>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</si>
  <si>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</si>
  <si>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</si>
  <si>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</si>
  <si>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</si>
  <si>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</si>
  <si>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</si>
  <si>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</si>
  <si>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</si>
  <si>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</si>
  <si>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</si>
  <si>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</si>
  <si>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</si>
  <si>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</si>
  <si>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</si>
  <si>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</si>
  <si>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</si>
  <si>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</si>
  <si>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</si>
  <si>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</si>
  <si>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</si>
  <si>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</si>
  <si>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</si>
  <si>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</si>
  <si>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</si>
  <si>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</si>
  <si>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</si>
  <si>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</si>
  <si>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</si>
  <si>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</si>
  <si>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</si>
  <si>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</si>
  <si>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</si>
  <si>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</si>
  <si>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</si>
  <si>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</si>
  <si>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</si>
  <si>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</si>
  <si>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</si>
  <si>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</si>
  <si>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</si>
  <si>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</si>
  <si>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</si>
  <si>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</si>
  <si>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</si>
  <si>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</si>
  <si>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</si>
  <si>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</si>
  <si>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</si>
  <si>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</si>
  <si>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</si>
  <si>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</si>
  <si>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</si>
  <si>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</si>
  <si>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</si>
  <si>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</si>
  <si>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</si>
  <si>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</si>
  <si>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</si>
  <si>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</si>
  <si>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</si>
  <si>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</si>
  <si>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</si>
  <si>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</si>
  <si>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</si>
  <si>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</si>
  <si>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</si>
  <si>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</si>
  <si>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</si>
  <si>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</si>
  <si>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</si>
  <si>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</si>
  <si>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</si>
  <si>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</si>
  <si>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</si>
  <si>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</si>
  <si>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</si>
  <si>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</si>
  <si>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</si>
  <si>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</si>
  <si>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</si>
  <si>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</si>
  <si>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</si>
  <si>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</si>
  <si>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</si>
  <si>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</si>
  <si>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</si>
  <si>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</si>
  <si>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</si>
  <si>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</si>
  <si>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</si>
  <si>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</si>
  <si>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</si>
  <si>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</si>
  <si>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</si>
  <si>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</si>
  <si>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</si>
  <si>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</si>
  <si>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</si>
  <si>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</si>
  <si>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</si>
  <si>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</si>
  <si>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</si>
  <si>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</si>
  <si>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</si>
  <si>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</si>
  <si>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</si>
  <si>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</si>
  <si>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</si>
  <si>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</si>
  <si>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</si>
  <si>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</si>
  <si>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</si>
  <si>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</si>
  <si>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</si>
  <si>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</si>
  <si>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</si>
  <si>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</si>
  <si>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</si>
  <si>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</si>
  <si>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</si>
  <si>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</si>
  <si>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</si>
  <si>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</si>
  <si>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</si>
  <si>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</si>
  <si>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</si>
  <si>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</si>
  <si>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</si>
  <si>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</si>
  <si>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</si>
  <si>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</si>
  <si>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</si>
  <si>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</si>
  <si>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</si>
  <si>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</si>
  <si>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</si>
  <si>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</si>
  <si>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</si>
  <si>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</si>
  <si>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</si>
  <si>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</si>
  <si>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</si>
  <si>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</si>
  <si>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</si>
  <si>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</si>
  <si>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</si>
  <si>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</si>
  <si>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</si>
  <si>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</si>
  <si>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</si>
  <si>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</si>
  <si>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</si>
  <si>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</si>
  <si>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</si>
  <si>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</si>
  <si>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</si>
  <si>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</si>
  <si>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</si>
  <si>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</si>
  <si>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</si>
  <si>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</si>
  <si>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</si>
  <si>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</si>
  <si>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</si>
  <si>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</si>
  <si>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</si>
  <si>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</si>
  <si>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</si>
  <si>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</si>
  <si>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</si>
  <si>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</si>
  <si>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</si>
  <si>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</si>
  <si>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</si>
  <si>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</si>
  <si>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</si>
  <si>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</si>
  <si>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</si>
  <si>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</si>
  <si>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</si>
  <si>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</si>
  <si>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</si>
  <si>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</si>
  <si>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</si>
  <si>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</si>
  <si>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</si>
  <si>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</si>
  <si>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</si>
  <si>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</si>
  <si>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</si>
  <si>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</si>
  <si>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</si>
  <si>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</si>
  <si>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</si>
  <si>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</si>
  <si>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</si>
  <si>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</si>
  <si>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</si>
  <si>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</si>
  <si>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</si>
  <si>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</si>
  <si>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</si>
  <si>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</si>
  <si>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</si>
  <si>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</si>
  <si>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</si>
  <si>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</si>
  <si>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</si>
  <si>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</si>
  <si>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</si>
  <si>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</si>
  <si>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</si>
  <si>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</si>
  <si>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</si>
  <si>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</si>
  <si>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</si>
  <si>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</si>
  <si>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</si>
  <si>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</si>
  <si>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</si>
  <si>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</si>
  <si>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</si>
  <si>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</si>
  <si>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</si>
  <si>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</si>
  <si>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</si>
  <si>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</si>
  <si>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</si>
  <si>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</si>
  <si>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</si>
  <si>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</si>
  <si>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</si>
  <si>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</si>
  <si>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</si>
  <si>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</si>
  <si>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</si>
  <si>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</si>
  <si>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</si>
  <si>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</si>
  <si>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</si>
  <si>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</si>
  <si>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</si>
  <si>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</si>
  <si>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</si>
  <si>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</si>
  <si>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</si>
  <si>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</si>
  <si>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</si>
  <si>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</si>
  <si>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</si>
  <si>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</si>
  <si>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</si>
  <si>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</si>
  <si>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</si>
  <si>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</si>
  <si>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</si>
  <si>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</si>
  <si>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</si>
  <si>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</si>
  <si>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</si>
  <si>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</si>
  <si>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</si>
  <si>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</si>
  <si>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</si>
  <si>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</si>
  <si>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</si>
  <si>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</si>
  <si>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</si>
  <si>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</si>
  <si>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</si>
  <si>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</si>
  <si>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</si>
  <si>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</si>
  <si>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</si>
  <si>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</si>
  <si>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</si>
  <si>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</si>
  <si>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</si>
  <si>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</si>
  <si>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</si>
  <si>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</si>
  <si>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</si>
  <si>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</si>
  <si>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</si>
  <si>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</si>
  <si>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</si>
  <si>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</si>
  <si>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</si>
  <si>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</si>
  <si>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</si>
  <si>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</si>
  <si>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</si>
  <si>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</si>
  <si>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</si>
  <si>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</si>
  <si>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</si>
  <si>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</si>
  <si>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</si>
  <si>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</si>
  <si>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</si>
  <si>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</si>
  <si>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</si>
  <si>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</si>
  <si>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</si>
  <si>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</si>
  <si>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</si>
  <si>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</si>
  <si>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</si>
  <si>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</si>
  <si>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</si>
  <si>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</si>
  <si>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</si>
  <si>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</si>
  <si>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</si>
  <si>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</si>
  <si>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</si>
  <si>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</si>
  <si>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</si>
  <si>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</si>
  <si>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</si>
  <si>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</si>
  <si>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</si>
  <si>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</si>
  <si>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</si>
  <si>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</si>
  <si>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</si>
  <si>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</si>
  <si>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</si>
  <si>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</si>
  <si>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</si>
  <si>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</si>
  <si>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</si>
  <si>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</si>
  <si>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</si>
  <si>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</si>
  <si>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</si>
  <si>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</si>
  <si>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</si>
  <si>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</si>
  <si>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</si>
  <si>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</si>
  <si>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</si>
  <si>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</si>
  <si>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</si>
  <si>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</si>
  <si>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</si>
  <si>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</si>
  <si>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</si>
  <si>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</si>
  <si>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</si>
  <si>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</si>
  <si>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</si>
  <si>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</si>
  <si>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</si>
  <si>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</si>
  <si>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</si>
  <si>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</si>
  <si>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</si>
  <si>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</si>
  <si>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</si>
  <si>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</si>
  <si>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</si>
  <si>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</si>
  <si>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</si>
  <si>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</si>
  <si>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</si>
  <si>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</si>
  <si>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</si>
  <si>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</si>
  <si>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</si>
  <si>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</si>
  <si>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</si>
  <si>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</si>
  <si>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</si>
  <si>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</si>
  <si>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</si>
  <si>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</si>
  <si>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</si>
  <si>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</si>
  <si>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</si>
  <si>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</si>
  <si>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</si>
  <si>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</si>
  <si>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</si>
  <si>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</si>
  <si>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</si>
  <si>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</si>
  <si>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</si>
  <si>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</si>
  <si>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</si>
  <si>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</si>
  <si>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</si>
  <si>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</si>
  <si>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</si>
  <si>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</si>
  <si>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</si>
  <si>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</si>
  <si>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</si>
  <si>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</si>
  <si>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</si>
  <si>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</si>
  <si>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</si>
  <si>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</si>
  <si>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</si>
  <si>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</si>
  <si>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</si>
  <si>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</si>
  <si>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</si>
  <si>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</si>
  <si>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</si>
  <si>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</si>
  <si>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</si>
  <si>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</si>
  <si>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</si>
  <si>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</si>
  <si>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</si>
  <si>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</si>
  <si>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</si>
  <si>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</si>
  <si>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</si>
  <si>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</si>
  <si>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</si>
  <si>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</si>
  <si>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</si>
  <si>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</si>
  <si>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</si>
  <si>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</si>
  <si>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</si>
  <si>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</si>
  <si>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</si>
  <si>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</si>
  <si>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</si>
  <si>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</si>
  <si>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</si>
  <si>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</si>
  <si>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</si>
  <si>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</si>
  <si>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</si>
  <si>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</si>
  <si>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</si>
  <si>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</si>
  <si>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</si>
  <si>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</si>
  <si>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</si>
  <si>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</si>
  <si>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</si>
  <si>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</si>
  <si>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</si>
  <si>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</si>
  <si>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</si>
  <si>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</si>
  <si>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</si>
  <si>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</si>
  <si>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</si>
  <si>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</si>
  <si>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</si>
  <si>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</si>
  <si>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</si>
  <si>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</si>
  <si>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</si>
  <si>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</si>
  <si>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</si>
  <si>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</si>
  <si>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</si>
  <si>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</si>
  <si>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</si>
  <si>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</si>
  <si>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</si>
  <si>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</si>
  <si>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</si>
  <si>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</si>
  <si>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</si>
  <si>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</si>
  <si>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</si>
  <si>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</si>
  <si>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</si>
  <si>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</si>
  <si>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</si>
  <si>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</si>
  <si>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</si>
  <si>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</si>
  <si>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</si>
  <si>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</si>
  <si>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</si>
  <si>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</si>
  <si>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</si>
  <si>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</si>
  <si>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</si>
  <si>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</si>
  <si>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</si>
  <si>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</si>
  <si>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</si>
  <si>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</si>
  <si>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</si>
  <si>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</si>
  <si>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</si>
  <si>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</si>
  <si>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</si>
  <si>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</si>
  <si>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</si>
  <si>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</si>
  <si>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</si>
  <si>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</si>
  <si>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</si>
  <si>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</si>
  <si>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</si>
  <si>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</si>
  <si>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</si>
  <si>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</si>
  <si>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</si>
  <si>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</si>
  <si>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</si>
  <si>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</si>
  <si>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</si>
  <si>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</si>
  <si>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</si>
  <si>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</si>
  <si>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</si>
  <si>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</si>
  <si>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</si>
  <si>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</si>
  <si>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</si>
  <si>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</si>
  <si>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</si>
  <si>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</si>
  <si>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</si>
  <si>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</si>
  <si>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</si>
  <si>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</si>
  <si>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</si>
  <si>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</si>
  <si>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</si>
  <si>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</si>
  <si>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</si>
  <si>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</si>
  <si>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</si>
  <si>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</si>
  <si>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</si>
  <si>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</si>
  <si>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</si>
  <si>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</si>
  <si>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</si>
  <si>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</si>
  <si>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</si>
  <si>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</si>
  <si>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</si>
  <si>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</si>
  <si>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</si>
  <si>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</si>
  <si>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</si>
  <si>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</si>
  <si>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</si>
  <si>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</si>
  <si>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</si>
  <si>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</si>
  <si>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</si>
  <si>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</si>
  <si>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</si>
  <si>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</si>
  <si>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</si>
  <si>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</si>
  <si>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</si>
  <si>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</si>
  <si>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</si>
  <si>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</si>
  <si>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</si>
  <si>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</si>
  <si>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</si>
  <si>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</si>
  <si>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</si>
  <si>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</si>
  <si>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</si>
  <si>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</si>
  <si>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</si>
  <si>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</si>
  <si>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</si>
  <si>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</si>
  <si>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</si>
  <si>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</si>
  <si>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</si>
  <si>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</si>
  <si>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</si>
  <si>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</si>
  <si>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</si>
  <si>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</si>
  <si>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</si>
  <si>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</si>
  <si>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</si>
  <si>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</si>
  <si>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</si>
  <si>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</si>
  <si>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</si>
  <si>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</si>
  <si>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</si>
  <si>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</si>
  <si>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</si>
  <si>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</si>
  <si>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</si>
  <si>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</si>
  <si>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</si>
  <si>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</si>
  <si>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</si>
  <si>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</si>
  <si>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</si>
  <si>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</si>
  <si>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</si>
  <si>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</si>
  <si>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</si>
  <si>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</si>
  <si>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</si>
  <si>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</si>
  <si>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</si>
  <si>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</si>
  <si>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</si>
  <si>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</si>
  <si>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</si>
  <si>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</si>
  <si>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</si>
  <si>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</si>
  <si>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</si>
  <si>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</si>
  <si>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</si>
  <si>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</si>
  <si>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</si>
  <si>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</si>
  <si>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</si>
  <si>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</si>
  <si>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</si>
  <si>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</si>
  <si>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</si>
  <si>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</si>
  <si>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</si>
  <si>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</si>
  <si>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</si>
  <si>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</si>
  <si>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</si>
  <si>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</si>
  <si>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</si>
  <si>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</si>
  <si>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</si>
  <si>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</si>
  <si>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</si>
  <si>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</si>
  <si>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</si>
  <si>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</si>
  <si>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</si>
  <si>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</si>
  <si>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</si>
  <si>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</si>
  <si>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</si>
  <si>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</si>
  <si>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</si>
  <si>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</si>
  <si>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</si>
  <si>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</si>
  <si>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</si>
  <si>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</si>
  <si>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</si>
  <si>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</si>
  <si>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</si>
  <si>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</si>
  <si>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</si>
  <si>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</si>
  <si>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</si>
  <si>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</si>
  <si>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</si>
  <si>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</si>
  <si>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</si>
  <si>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</si>
  <si>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</si>
  <si>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</si>
  <si>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</si>
  <si>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</si>
  <si>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</si>
  <si>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</si>
  <si>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</si>
  <si>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</si>
  <si>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</si>
  <si>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</si>
  <si>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</si>
  <si>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</si>
  <si>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</si>
  <si>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</si>
  <si>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</si>
  <si>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</si>
  <si>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</si>
  <si>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</si>
  <si>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</si>
  <si>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</si>
  <si>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</si>
  <si>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</si>
  <si>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</si>
  <si>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</si>
  <si>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</si>
  <si>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</si>
  <si>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</si>
  <si>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</si>
  <si>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</si>
  <si>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</si>
  <si>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</si>
  <si>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</si>
  <si>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</si>
  <si>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</si>
  <si>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</si>
  <si>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</si>
  <si>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</si>
  <si>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</si>
  <si>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</si>
  <si>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</si>
  <si>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</si>
  <si>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</si>
  <si>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</si>
  <si>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</si>
  <si>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</si>
  <si>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</si>
  <si>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</si>
  <si>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</si>
  <si>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</si>
  <si>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</si>
  <si>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</si>
  <si>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</si>
  <si>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</si>
  <si>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</si>
  <si>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</si>
  <si>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</si>
  <si>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</si>
  <si>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</si>
  <si>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</si>
  <si>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</si>
  <si>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</si>
  <si>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</si>
  <si>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</si>
  <si>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</si>
  <si>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</si>
  <si>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</si>
  <si>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</si>
  <si>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</si>
  <si>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</si>
  <si>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</si>
  <si>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</si>
  <si>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</si>
  <si>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</si>
  <si>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</si>
  <si>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</si>
  <si>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</si>
  <si>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</si>
  <si>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</si>
  <si>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</si>
  <si>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</si>
  <si>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</si>
  <si>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</si>
  <si>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</si>
  <si>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</si>
  <si>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</si>
  <si>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</si>
  <si>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</si>
  <si>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</si>
  <si>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</si>
  <si>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</si>
  <si>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</si>
  <si>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</si>
  <si>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</si>
  <si>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</si>
  <si>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</si>
  <si>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</si>
  <si>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</si>
  <si>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</si>
  <si>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</si>
  <si>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</si>
  <si>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</si>
  <si>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</si>
  <si>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</si>
  <si>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</si>
  <si>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</si>
  <si>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</si>
  <si>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</si>
  <si>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</si>
  <si>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</si>
  <si>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</si>
  <si>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</si>
  <si>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</si>
  <si>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</si>
  <si>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</si>
  <si>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</si>
  <si>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</si>
  <si>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</si>
  <si>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</si>
  <si>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</si>
  <si>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</si>
  <si>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</si>
  <si>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</si>
  <si>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</si>
  <si>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</si>
  <si>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</si>
  <si>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</si>
  <si>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</si>
  <si>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</si>
  <si>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</si>
  <si>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</si>
  <si>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</si>
  <si>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</si>
  <si>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</si>
  <si>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</si>
  <si>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</si>
  <si>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</si>
  <si>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</si>
  <si>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</si>
  <si>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</si>
  <si>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</si>
  <si>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</si>
  <si>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</si>
  <si>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</si>
  <si>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</si>
  <si>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</si>
  <si>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</si>
  <si>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</si>
  <si>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</si>
  <si>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</si>
  <si>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</si>
  <si>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</si>
  <si>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</si>
  <si>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</si>
  <si>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</si>
  <si>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</si>
  <si>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</si>
  <si>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</si>
  <si>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</si>
  <si>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</si>
  <si>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</si>
  <si>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</si>
  <si>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</si>
  <si>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</si>
  <si>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</si>
  <si>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</si>
  <si>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</si>
  <si>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</si>
  <si>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</si>
  <si>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</si>
  <si>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</si>
  <si>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</si>
  <si>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</si>
  <si>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</si>
  <si>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</si>
  <si>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</si>
  <si>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</si>
  <si>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</si>
  <si>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</si>
  <si>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</si>
  <si>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</si>
  <si>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</si>
  <si>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</si>
  <si>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</si>
  <si>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</si>
  <si>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</si>
  <si>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</si>
  <si>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</si>
  <si>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</si>
  <si>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</si>
  <si>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</si>
  <si>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</si>
  <si>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</si>
  <si>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</si>
  <si>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</si>
  <si>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</si>
  <si>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</si>
  <si>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</si>
  <si>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</si>
  <si>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</si>
  <si>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</si>
  <si>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</si>
  <si>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</si>
  <si>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</si>
  <si>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</si>
  <si>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</si>
  <si>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</si>
  <si>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</si>
  <si>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</si>
  <si>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</si>
  <si>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</si>
  <si>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</si>
  <si>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</si>
  <si>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</si>
  <si>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</si>
  <si>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</si>
  <si>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</si>
  <si>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</si>
  <si>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</si>
  <si>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</si>
  <si>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</si>
  <si>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</si>
  <si>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</si>
  <si>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</si>
  <si>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</si>
  <si>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</si>
  <si>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</si>
  <si>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</si>
  <si>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</si>
  <si>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</si>
  <si>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</si>
  <si>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</si>
  <si>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</si>
  <si>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</si>
  <si>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</si>
  <si>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</si>
  <si>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</si>
  <si>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</si>
  <si>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</si>
  <si>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</si>
  <si>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</si>
  <si>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</si>
  <si>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</si>
  <si>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</si>
  <si>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</si>
  <si>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</si>
  <si>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</si>
  <si>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</si>
  <si>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</si>
  <si>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</si>
  <si>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</si>
  <si>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</si>
  <si>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</si>
  <si>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</si>
  <si>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</si>
  <si>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</si>
  <si>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</si>
  <si>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</si>
  <si>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</si>
  <si>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</si>
  <si>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</si>
  <si>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</si>
  <si>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</si>
  <si>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</si>
  <si>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</si>
  <si>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</si>
  <si>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</si>
  <si>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</si>
  <si>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</si>
  <si>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</si>
  <si>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</si>
  <si>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</si>
  <si>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</si>
  <si>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</si>
  <si>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</si>
  <si>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</si>
  <si>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</si>
  <si>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</si>
  <si>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</si>
  <si>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</si>
  <si>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</si>
  <si>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</si>
  <si>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</si>
  <si>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</si>
  <si>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</si>
  <si>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</si>
  <si>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</si>
  <si>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</si>
  <si>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</si>
  <si>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</si>
  <si>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</si>
  <si>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</si>
  <si>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</si>
  <si>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</si>
  <si>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</si>
  <si>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</si>
  <si>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</si>
  <si>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</si>
  <si>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</si>
  <si>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</si>
  <si>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</si>
  <si>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</si>
  <si>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</si>
  <si>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</si>
  <si>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</si>
  <si>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</si>
  <si>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</si>
  <si>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</si>
  <si>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</si>
  <si>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</si>
  <si>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</si>
  <si>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</si>
  <si>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</si>
  <si>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</si>
  <si>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</si>
  <si>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</si>
  <si>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</si>
  <si>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</si>
  <si>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</si>
  <si>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</si>
  <si>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</si>
  <si>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</si>
  <si>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</si>
  <si>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</si>
  <si>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</si>
  <si>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</si>
  <si>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</si>
  <si>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</si>
  <si>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</si>
  <si>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</si>
  <si>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</si>
  <si>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</si>
  <si>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</si>
  <si>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</si>
  <si>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</si>
  <si>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</si>
  <si>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</si>
  <si>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</si>
  <si>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</si>
  <si>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</si>
  <si>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</si>
  <si>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</si>
  <si>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</si>
  <si>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</si>
  <si>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</si>
  <si>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</si>
  <si>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</si>
  <si>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</si>
  <si>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</si>
  <si>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</si>
  <si>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</si>
  <si>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</si>
  <si>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</si>
  <si>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</si>
  <si>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</si>
  <si>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</si>
  <si>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</si>
  <si>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</si>
  <si>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</si>
  <si>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</si>
  <si>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</si>
  <si>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</si>
  <si>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</si>
  <si>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</si>
  <si>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</si>
  <si>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</si>
  <si>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</si>
  <si>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</si>
  <si>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</si>
  <si>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</si>
  <si>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</si>
  <si>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</si>
  <si>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</si>
  <si>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</si>
  <si>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</si>
  <si>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</si>
  <si>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</si>
  <si>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</si>
  <si>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</si>
  <si>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</si>
  <si>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</si>
  <si>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</si>
  <si>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</si>
  <si>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</si>
  <si>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</si>
  <si>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</si>
  <si>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</si>
  <si>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</si>
  <si>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</si>
  <si>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</si>
  <si>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</si>
  <si>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</si>
  <si>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</si>
  <si>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</si>
  <si>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</si>
  <si>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</si>
  <si>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</si>
  <si>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</si>
  <si>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</si>
  <si>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</si>
  <si>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</si>
  <si>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</si>
  <si>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</si>
  <si>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</si>
  <si>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</si>
  <si>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</si>
  <si>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</si>
  <si>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</si>
  <si>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</si>
  <si>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</si>
  <si>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</si>
  <si>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</si>
  <si>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</si>
  <si>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</si>
  <si>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</si>
  <si>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</si>
  <si>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</si>
  <si>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</si>
  <si>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</si>
  <si>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</si>
  <si>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</si>
  <si>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</si>
  <si>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</si>
  <si>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</si>
  <si>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</si>
  <si>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</si>
  <si>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</si>
  <si>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</si>
  <si>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</si>
  <si>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</si>
  <si>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</si>
  <si>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</si>
  <si>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</si>
  <si>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</si>
  <si>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</si>
  <si>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</si>
  <si>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</si>
  <si>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</si>
  <si>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</si>
  <si>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</si>
  <si>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</si>
  <si>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</si>
  <si>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</si>
  <si>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</si>
  <si>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</si>
  <si>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</si>
  <si>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</si>
  <si>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</si>
  <si>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</si>
  <si>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</si>
  <si>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</si>
  <si>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</si>
  <si>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</si>
  <si>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</si>
  <si>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</si>
  <si>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</si>
  <si>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</si>
  <si>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</si>
  <si>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</si>
  <si>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</si>
  <si>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</si>
  <si>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</si>
  <si>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</si>
  <si>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</si>
  <si>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</si>
  <si>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</si>
  <si>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</si>
  <si>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</si>
  <si>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</si>
  <si>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</si>
  <si>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</si>
  <si>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</si>
  <si>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</si>
  <si>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</si>
  <si>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</si>
  <si>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</si>
  <si>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</si>
  <si>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</si>
  <si>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</si>
  <si>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</si>
  <si>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</si>
  <si>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</si>
  <si>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</si>
  <si>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</si>
  <si>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</si>
  <si>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</si>
  <si>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</si>
  <si>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</si>
  <si>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</si>
  <si>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</si>
  <si>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</si>
  <si>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</si>
  <si>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</si>
  <si>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</si>
  <si>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</si>
  <si>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</si>
  <si>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</si>
  <si>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</si>
  <si>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</si>
  <si>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</si>
  <si>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</si>
  <si>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</si>
  <si>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</si>
  <si>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</si>
  <si>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</si>
  <si>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</si>
  <si>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</si>
  <si>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</si>
  <si>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</si>
  <si>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</si>
  <si>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</si>
  <si>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</si>
  <si>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</si>
  <si>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</si>
  <si>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</si>
  <si>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</si>
  <si>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</si>
  <si>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</si>
  <si>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</si>
  <si>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</si>
  <si>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</si>
  <si>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</si>
  <si>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</si>
  <si>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</si>
  <si>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</si>
  <si>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</si>
  <si>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</si>
  <si>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</si>
  <si>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</si>
  <si>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</si>
  <si>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</si>
  <si>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</si>
  <si>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</si>
  <si>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</si>
  <si>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</si>
  <si>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</si>
  <si>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</si>
  <si>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</si>
  <si>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</si>
  <si>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</si>
  <si>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</si>
  <si>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</si>
  <si>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</si>
  <si>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</si>
  <si>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</si>
  <si>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</si>
  <si>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</si>
  <si>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</si>
  <si>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</si>
  <si>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</si>
  <si>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</si>
  <si>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</si>
  <si>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</si>
  <si>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</si>
  <si>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</si>
  <si>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</si>
  <si>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</si>
  <si>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</si>
  <si>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</si>
  <si>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</si>
  <si>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</si>
  <si>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</si>
  <si>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</si>
  <si>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</si>
  <si>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</si>
  <si>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</si>
  <si>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</si>
  <si>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</si>
  <si>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</si>
  <si>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</si>
  <si>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</si>
  <si>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</si>
  <si>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</si>
  <si>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</si>
  <si>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</si>
  <si>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</si>
  <si>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</si>
  <si>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</si>
  <si>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</si>
  <si>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</si>
  <si>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</si>
  <si>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</si>
  <si>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</si>
  <si>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</si>
  <si>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</si>
  <si>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</si>
  <si>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</si>
  <si>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</si>
  <si>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</si>
  <si>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</si>
  <si>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</si>
  <si>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</si>
  <si>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</si>
  <si>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</si>
  <si>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</si>
  <si>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</si>
  <si>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</si>
  <si>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</si>
  <si>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</si>
  <si>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</si>
  <si>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</si>
  <si>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</si>
  <si>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</si>
  <si>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</si>
  <si>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</si>
  <si>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</si>
  <si>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</si>
  <si>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</si>
  <si>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</si>
  <si>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</si>
  <si>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</si>
  <si>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</si>
  <si>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</si>
  <si>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</si>
  <si>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</si>
  <si>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</si>
  <si>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</si>
  <si>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</si>
  <si>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</si>
  <si>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</si>
  <si>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</si>
  <si>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</si>
  <si>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</si>
  <si>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</si>
  <si>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</si>
  <si>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</si>
  <si>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</si>
  <si>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</si>
  <si>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</si>
  <si>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</si>
  <si>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</si>
  <si>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</si>
  <si>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</si>
  <si>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</si>
  <si>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</si>
  <si>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</si>
  <si>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</si>
  <si>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</si>
  <si>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</si>
  <si>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</si>
  <si>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</si>
  <si>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</si>
  <si>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</si>
  <si>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</si>
  <si>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</si>
  <si>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</si>
  <si>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</si>
  <si>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</si>
  <si>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</si>
  <si>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</si>
  <si>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</si>
  <si>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</si>
  <si>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</si>
  <si>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</si>
  <si>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</si>
  <si>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</si>
  <si>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</si>
  <si>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</si>
  <si>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</si>
  <si>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</si>
  <si>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</si>
  <si>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</si>
  <si>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</si>
  <si>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</si>
  <si>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</si>
  <si>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</si>
  <si>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</si>
  <si>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</si>
  <si>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</si>
  <si>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</si>
  <si>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</si>
  <si>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</si>
  <si>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</si>
  <si>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</si>
  <si>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</si>
  <si>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</si>
  <si>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</si>
  <si>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</si>
  <si>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</si>
  <si>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</si>
  <si>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</si>
  <si>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</si>
  <si>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</si>
  <si>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</si>
  <si>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</si>
  <si>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</si>
  <si>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</si>
  <si>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</si>
  <si>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</si>
  <si>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</si>
  <si>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</si>
  <si>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</si>
  <si>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</si>
  <si>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</si>
  <si>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</si>
  <si>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</si>
  <si>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</si>
  <si>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</si>
  <si>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</si>
  <si>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</si>
  <si>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</si>
  <si>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</si>
  <si>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</si>
  <si>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</si>
  <si>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</si>
  <si>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</si>
  <si>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</si>
  <si>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</si>
  <si>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</si>
  <si>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</si>
  <si>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</si>
  <si>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</si>
  <si>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</si>
  <si>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</si>
  <si>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</si>
  <si>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</si>
  <si>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</si>
  <si>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</si>
  <si>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</si>
  <si>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</si>
  <si>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</si>
  <si>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</si>
  <si>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</si>
  <si>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</si>
  <si>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</si>
  <si>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</si>
  <si>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</si>
  <si>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</si>
  <si>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</si>
  <si>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</si>
  <si>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</si>
  <si>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</si>
  <si>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</si>
  <si>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</si>
  <si>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</si>
  <si>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</si>
  <si>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</si>
  <si>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</si>
  <si>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</si>
  <si>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</si>
  <si>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</si>
  <si>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</si>
  <si>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</si>
  <si>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</si>
  <si>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</si>
  <si>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</si>
  <si>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</si>
  <si>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</si>
  <si>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</si>
  <si>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</si>
  <si>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</si>
  <si>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</si>
  <si>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</si>
  <si>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</si>
  <si>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</si>
  <si>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</si>
  <si>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</si>
  <si>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</si>
  <si>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</si>
  <si>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</si>
  <si>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</si>
  <si>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</si>
  <si>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</si>
  <si>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</si>
  <si>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</si>
  <si>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</si>
  <si>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</si>
  <si>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</si>
  <si>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</si>
  <si>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</si>
  <si>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</si>
  <si>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</si>
  <si>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</si>
  <si>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</si>
  <si>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</si>
  <si>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</si>
  <si>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</si>
  <si>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</si>
  <si>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</si>
  <si>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</si>
  <si>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</si>
  <si>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</si>
  <si>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</si>
  <si>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</si>
  <si>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</si>
  <si>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</si>
  <si>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</si>
  <si>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</si>
  <si>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</si>
  <si>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</si>
  <si>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</si>
  <si>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</si>
  <si>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</si>
  <si>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</si>
  <si>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</si>
  <si>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</si>
  <si>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</si>
  <si>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</si>
  <si>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</si>
  <si>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</si>
  <si>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</si>
  <si>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</si>
  <si>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</si>
  <si>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</si>
  <si>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</si>
  <si>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</si>
  <si>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</si>
  <si>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</si>
  <si>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</si>
  <si>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</si>
  <si>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</si>
  <si>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</si>
  <si>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</si>
  <si>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</si>
  <si>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</si>
  <si>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</si>
  <si>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</si>
  <si>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</si>
  <si>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</si>
  <si>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</si>
  <si>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</si>
  <si>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</si>
  <si>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</si>
  <si>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</si>
  <si>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</si>
  <si>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</si>
  <si>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</si>
  <si>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</si>
  <si>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</si>
  <si>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</si>
  <si>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</si>
  <si>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</si>
  <si>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</si>
  <si>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</si>
  <si>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</si>
  <si>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</si>
  <si>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</si>
  <si>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</si>
  <si>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</si>
  <si>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</si>
  <si>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</si>
  <si>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</si>
  <si>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</si>
  <si>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</si>
  <si>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</si>
  <si>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</si>
  <si>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</si>
  <si>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</si>
  <si>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</si>
  <si>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</si>
  <si>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</si>
  <si>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</si>
  <si>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</si>
  <si>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</si>
  <si>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</si>
  <si>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</si>
  <si>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</si>
  <si>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</si>
  <si>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</si>
  <si>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</si>
  <si>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</si>
  <si>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</si>
  <si>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</si>
  <si>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</si>
  <si>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</si>
  <si>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</si>
  <si>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</si>
  <si>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</si>
  <si>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</si>
  <si>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</si>
  <si>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</si>
  <si>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</si>
  <si>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</si>
  <si>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</si>
  <si>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</si>
  <si>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</si>
  <si>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</si>
  <si>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</si>
  <si>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</si>
  <si>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</si>
  <si>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</si>
  <si>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</si>
  <si>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</si>
  <si>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</si>
  <si>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</si>
  <si>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</si>
  <si>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</si>
  <si>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</si>
  <si>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</si>
  <si>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</si>
  <si>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</si>
  <si>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</si>
  <si>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</si>
  <si>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</si>
  <si>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</si>
  <si>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</si>
  <si>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</si>
  <si>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</si>
  <si>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</si>
  <si>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</si>
  <si>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</si>
  <si>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</si>
  <si>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</si>
  <si>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</si>
  <si>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</si>
  <si>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</si>
  <si>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</si>
  <si>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</si>
  <si>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</si>
  <si>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</si>
  <si>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</si>
  <si>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</si>
  <si>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</si>
  <si>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</si>
  <si>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</si>
  <si>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</si>
  <si>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</si>
  <si>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</si>
  <si>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</si>
  <si>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</si>
  <si>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</si>
  <si>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</si>
  <si>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</si>
  <si>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</si>
  <si>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</si>
  <si>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</si>
  <si>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</si>
  <si>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</si>
  <si>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</si>
  <si>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</si>
  <si>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</si>
  <si>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</si>
  <si>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</si>
  <si>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</si>
  <si>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</si>
  <si>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</si>
  <si>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</si>
  <si>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</si>
  <si>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</si>
  <si>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</si>
  <si>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</si>
  <si>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</si>
  <si>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</si>
  <si>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</si>
  <si>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</si>
  <si>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</si>
  <si>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</si>
  <si>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</si>
  <si>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</si>
  <si>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</si>
  <si>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</si>
  <si>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</si>
  <si>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</si>
  <si>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</si>
  <si>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</si>
  <si>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</si>
  <si>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</si>
  <si>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</si>
  <si>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</si>
  <si>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</si>
  <si>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</si>
  <si>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</si>
  <si>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</si>
  <si>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</si>
  <si>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</si>
  <si>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</si>
  <si>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</si>
  <si>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</si>
  <si>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</si>
  <si>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</si>
  <si>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</si>
  <si>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</si>
  <si>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</si>
  <si>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</si>
  <si>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</si>
  <si>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</si>
  <si>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</si>
  <si>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</si>
  <si>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</si>
  <si>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</si>
  <si>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</si>
  <si>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</si>
  <si>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</si>
  <si>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</si>
  <si>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</si>
  <si>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</si>
  <si>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</si>
  <si>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</si>
  <si>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</si>
  <si>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</si>
  <si>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</si>
  <si>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</si>
  <si>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</si>
  <si>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</si>
  <si>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</si>
  <si>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</si>
  <si>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</si>
  <si>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</si>
  <si>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</si>
  <si>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</si>
  <si>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</si>
  <si>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</si>
  <si>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</si>
  <si>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</si>
  <si>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</si>
  <si>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</si>
  <si>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</si>
  <si>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</si>
  <si>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</si>
  <si>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</si>
  <si>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</si>
  <si>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</si>
  <si>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</si>
  <si>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</si>
  <si>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</si>
  <si>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</si>
  <si>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</si>
  <si>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</si>
  <si>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</si>
  <si>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</si>
  <si>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</si>
  <si>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</si>
  <si>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</si>
  <si>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</si>
  <si>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</si>
  <si>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</si>
  <si>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</si>
  <si>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</si>
  <si>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</si>
  <si>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</si>
  <si>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</si>
  <si>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</si>
  <si>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</si>
  <si>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</si>
  <si>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</si>
  <si>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</si>
  <si>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</si>
  <si>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</si>
  <si>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</si>
  <si>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</si>
  <si>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</si>
  <si>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</si>
  <si>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</si>
  <si>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</si>
  <si>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</si>
  <si>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</si>
  <si>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</si>
  <si>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</si>
  <si>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</si>
  <si>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</si>
  <si>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</si>
  <si>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</si>
  <si>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</si>
  <si>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</si>
  <si>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</si>
  <si>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</si>
  <si>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</si>
  <si>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</si>
  <si>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</si>
  <si>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</si>
  <si>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</si>
  <si>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</si>
  <si>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</si>
  <si>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</si>
  <si>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</si>
  <si>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</si>
  <si>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</si>
  <si>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</si>
  <si>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</si>
  <si>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</si>
  <si>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</si>
  <si>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</si>
  <si>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</si>
  <si>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</si>
  <si>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</si>
  <si>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</si>
  <si>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</si>
  <si>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</si>
  <si>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</si>
  <si>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</si>
  <si>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</si>
  <si>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</si>
  <si>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</si>
  <si>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</si>
  <si>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</si>
  <si>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</si>
  <si>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</si>
  <si>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</si>
  <si>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</si>
  <si>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</si>
  <si>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</si>
  <si>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</si>
  <si>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</si>
  <si>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</si>
  <si>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</si>
  <si>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</si>
  <si>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</si>
  <si>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</si>
  <si>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</si>
  <si>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</si>
  <si>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</si>
  <si>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</si>
  <si>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</si>
  <si>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</si>
  <si>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</si>
  <si>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</si>
  <si>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</si>
  <si>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</si>
  <si>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</si>
  <si>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</si>
  <si>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</si>
  <si>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</si>
  <si>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</si>
  <si>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</si>
  <si>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</si>
  <si>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</si>
  <si>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</si>
  <si>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</si>
  <si>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</si>
  <si>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</si>
  <si>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</si>
  <si>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</si>
  <si>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</si>
  <si>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</si>
  <si>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</si>
  <si>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</si>
  <si>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</si>
  <si>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</si>
  <si>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</si>
  <si>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</si>
  <si>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</si>
  <si>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</si>
  <si>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</si>
  <si>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</si>
  <si>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</si>
  <si>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</si>
  <si>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</si>
  <si>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</si>
  <si>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</si>
  <si>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</si>
  <si>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</si>
  <si>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</si>
  <si>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</si>
  <si>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</si>
  <si>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</si>
  <si>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</si>
  <si>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</si>
  <si>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</si>
  <si>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</si>
  <si>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</si>
  <si>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</si>
  <si>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</si>
  <si>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</si>
  <si>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</si>
  <si>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</si>
  <si>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</si>
  <si>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</si>
  <si>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</si>
  <si>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</si>
  <si>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</si>
  <si>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</si>
  <si>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</si>
  <si>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</si>
  <si>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</si>
  <si>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</si>
  <si>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</si>
  <si>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</si>
  <si>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</si>
  <si>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</si>
  <si>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</si>
  <si>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</si>
  <si>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</si>
  <si>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</si>
  <si>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</si>
  <si>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</si>
  <si>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</si>
  <si>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</si>
  <si>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</si>
  <si>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</si>
  <si>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</si>
  <si>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</si>
  <si>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</si>
  <si>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</si>
  <si>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</si>
  <si>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</si>
  <si>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</si>
  <si>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</si>
  <si>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</si>
  <si>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</si>
  <si>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</si>
  <si>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</si>
  <si>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</si>
  <si>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</si>
  <si>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</si>
  <si>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</si>
  <si>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</si>
  <si>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</si>
  <si>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</si>
  <si>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</si>
  <si>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</si>
  <si>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</si>
  <si>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</si>
  <si>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</si>
  <si>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</si>
  <si>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</si>
  <si>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</si>
  <si>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</si>
  <si>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</si>
  <si>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</si>
  <si>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</si>
  <si>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</si>
  <si>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</si>
  <si>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</si>
  <si>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</si>
  <si>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</si>
  <si>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</si>
  <si>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</si>
  <si>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</si>
  <si>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</si>
  <si>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</si>
  <si>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</si>
  <si>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</si>
  <si>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</si>
  <si>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</si>
  <si>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</si>
  <si>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</si>
  <si>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</si>
  <si>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</si>
  <si>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</si>
  <si>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</si>
  <si>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</si>
  <si>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</si>
  <si>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</si>
  <si>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</si>
  <si>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</si>
  <si>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</si>
  <si>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</si>
  <si>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</si>
  <si>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</si>
  <si>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</si>
  <si>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</si>
  <si>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</si>
  <si>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</si>
  <si>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</si>
  <si>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</si>
  <si>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</si>
  <si>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</si>
  <si>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</si>
  <si>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</si>
  <si>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</si>
  <si>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</si>
  <si>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</si>
  <si>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</si>
  <si>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</si>
  <si>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</si>
  <si>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</si>
  <si>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</si>
  <si>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</si>
  <si>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</si>
  <si>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</si>
  <si>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</si>
  <si>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</si>
  <si>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</si>
  <si>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</si>
  <si>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</si>
  <si>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</si>
  <si>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</si>
  <si>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</si>
  <si>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</si>
  <si>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</si>
  <si>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</si>
  <si>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</si>
  <si>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</si>
  <si>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</si>
  <si>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</si>
  <si>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</si>
  <si>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</si>
  <si>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</si>
  <si>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</si>
  <si>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</si>
  <si>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</si>
  <si>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</si>
  <si>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</si>
  <si>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</si>
  <si>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</si>
  <si>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</si>
  <si>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</si>
  <si>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</si>
  <si>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</si>
  <si>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</si>
  <si>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</si>
  <si>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</si>
  <si>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</si>
  <si>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</si>
  <si>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</si>
  <si>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</si>
  <si>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</si>
  <si>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</si>
  <si>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</si>
  <si>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</si>
  <si>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</si>
  <si>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</si>
  <si>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</si>
  <si>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</si>
  <si>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</si>
  <si>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</si>
  <si>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</si>
  <si>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</si>
  <si>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</si>
  <si>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</si>
  <si>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</si>
  <si>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</si>
  <si>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</si>
  <si>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</si>
  <si>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</si>
  <si>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</si>
  <si>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</si>
  <si>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</si>
  <si>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</si>
  <si>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</si>
  <si>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</si>
  <si>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</si>
  <si>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</si>
  <si>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</si>
  <si>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</si>
  <si>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</si>
  <si>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</si>
  <si>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</si>
  <si>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</si>
  <si>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</si>
  <si>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</si>
  <si>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</si>
  <si>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</si>
  <si>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</si>
  <si>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</si>
  <si>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</si>
  <si>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</si>
  <si>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</si>
  <si>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</si>
  <si>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</si>
  <si>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</si>
  <si>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</si>
  <si>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</si>
  <si>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</si>
  <si>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</si>
  <si>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</si>
  <si>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</si>
  <si>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</si>
  <si>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</si>
  <si>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</si>
  <si>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</si>
  <si>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</si>
  <si>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</si>
  <si>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</si>
  <si>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</si>
  <si>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</si>
  <si>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</si>
  <si>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</si>
  <si>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</si>
  <si>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</si>
  <si>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</si>
  <si>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</si>
  <si>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</si>
  <si>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</si>
  <si>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</si>
  <si>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</si>
  <si>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</si>
  <si>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</si>
  <si>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</si>
  <si>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</si>
  <si>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</si>
  <si>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</si>
  <si>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</si>
  <si>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</si>
  <si>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</si>
  <si>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</si>
  <si>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</si>
  <si>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</si>
  <si>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</si>
  <si>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</si>
  <si>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</si>
  <si>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</si>
  <si>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</si>
  <si>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</si>
  <si>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</si>
  <si>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</si>
  <si>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</si>
  <si>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</si>
  <si>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</si>
  <si>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</si>
  <si>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</si>
  <si>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</si>
  <si>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</si>
  <si>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</si>
  <si>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</si>
  <si>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</si>
  <si>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</si>
  <si>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</si>
  <si>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</si>
  <si>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</si>
  <si>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</si>
  <si>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</si>
  <si>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</si>
  <si>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</si>
  <si>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</si>
  <si>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</si>
  <si>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</si>
  <si>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</si>
  <si>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</si>
  <si>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</si>
  <si>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</si>
  <si>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</si>
  <si>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</si>
  <si>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</si>
  <si>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</si>
  <si>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</si>
  <si>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</si>
  <si>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</si>
  <si>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</si>
  <si>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</si>
  <si>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</si>
  <si>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</si>
  <si>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</si>
  <si>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</si>
  <si>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</si>
  <si>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</si>
  <si>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</si>
  <si>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</si>
  <si>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</si>
  <si>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</si>
  <si>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</si>
  <si>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</si>
  <si>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</si>
  <si>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</si>
  <si>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</si>
  <si>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</si>
  <si>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</si>
  <si>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</si>
  <si>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</si>
  <si>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</si>
  <si>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</si>
  <si>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</si>
  <si>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</si>
  <si>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</si>
  <si>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</si>
  <si>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</si>
  <si>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</si>
  <si>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</si>
  <si>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</si>
  <si>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</si>
  <si>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</si>
  <si>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</si>
  <si>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</si>
  <si>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</si>
  <si>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</si>
  <si>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</si>
  <si>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</si>
  <si>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</si>
  <si>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</si>
  <si>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</si>
  <si>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</si>
  <si>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</si>
  <si>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</si>
  <si>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</si>
  <si>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</si>
  <si>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</si>
  <si>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</si>
  <si>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</si>
  <si>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</si>
  <si>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</si>
  <si>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</si>
  <si>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</si>
  <si>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</si>
  <si>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</si>
  <si>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</si>
  <si>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</si>
  <si>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</si>
  <si>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</si>
  <si>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</si>
  <si>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</si>
  <si>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</si>
  <si>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</si>
  <si>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</si>
  <si>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</si>
  <si>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</si>
  <si>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</si>
  <si>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</si>
  <si>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</si>
  <si>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</si>
  <si>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</si>
  <si>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</si>
  <si>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</si>
  <si>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</si>
  <si>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</si>
  <si>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</si>
  <si>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</si>
  <si>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</si>
  <si>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</si>
  <si>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</si>
  <si>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</si>
  <si>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</si>
  <si>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</si>
  <si>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</si>
  <si>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</si>
  <si>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</si>
  <si>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</si>
  <si>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</si>
  <si>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</si>
  <si>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</si>
  <si>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</si>
  <si>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</si>
  <si>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</si>
  <si>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</si>
  <si>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</si>
  <si>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</si>
  <si>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</si>
  <si>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</si>
  <si>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</si>
  <si>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</si>
  <si>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</si>
  <si>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</si>
  <si>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</si>
  <si>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</si>
  <si>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</si>
  <si>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</si>
  <si>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</si>
  <si>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</si>
  <si>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</si>
  <si>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</si>
  <si>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</si>
  <si>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</si>
  <si>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</si>
  <si>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</si>
  <si>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</si>
  <si>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</si>
  <si>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</si>
  <si>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</si>
  <si>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</si>
  <si>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</si>
  <si>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</si>
  <si>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</si>
  <si>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</si>
  <si>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</si>
  <si>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</si>
  <si>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</si>
  <si>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</si>
  <si>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</si>
  <si>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</si>
  <si>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</si>
  <si>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</si>
  <si>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</si>
  <si>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</si>
  <si>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</si>
  <si>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</si>
  <si>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</si>
  <si>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</si>
  <si>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</si>
  <si>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</si>
  <si>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</si>
  <si>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</si>
  <si>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</si>
  <si>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</si>
  <si>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</si>
  <si>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</si>
  <si>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</si>
  <si>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</si>
  <si>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</si>
  <si>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</si>
  <si>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</si>
  <si>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</si>
  <si>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</si>
  <si>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</si>
  <si>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</si>
  <si>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</si>
  <si>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</si>
  <si>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</si>
  <si>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</si>
  <si>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</si>
  <si>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</si>
  <si>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</si>
  <si>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</si>
  <si>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</si>
  <si>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</si>
  <si>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</si>
  <si>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</si>
  <si>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</si>
  <si>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</si>
  <si>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</si>
  <si>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</si>
  <si>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</si>
  <si>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</si>
  <si>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</si>
  <si>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</si>
  <si>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</si>
  <si>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</si>
  <si>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</si>
  <si>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</si>
  <si>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</si>
  <si>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</si>
  <si>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</si>
  <si>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</si>
  <si>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</si>
  <si>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</si>
  <si>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</si>
  <si>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</si>
  <si>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</si>
  <si>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</si>
  <si>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</si>
  <si>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</si>
  <si>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</si>
  <si>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</si>
  <si>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</si>
  <si>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</si>
  <si>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</si>
  <si>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</si>
  <si>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</si>
  <si>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</si>
  <si>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</si>
  <si>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</si>
  <si>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</si>
  <si>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</si>
  <si>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</si>
  <si>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</si>
  <si>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</si>
  <si>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</si>
  <si>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</si>
  <si>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</si>
  <si>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</si>
  <si>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</si>
  <si>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</si>
  <si>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</si>
  <si>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</si>
  <si>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</si>
  <si>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</si>
  <si>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</si>
  <si>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</si>
  <si>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</si>
  <si>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</si>
  <si>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</si>
  <si>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</si>
  <si>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</si>
  <si>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</si>
  <si>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</si>
  <si>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</si>
  <si>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</si>
  <si>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</si>
  <si>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</si>
  <si>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</si>
  <si>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</si>
  <si>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</si>
  <si>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</si>
  <si>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</si>
  <si>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</si>
  <si>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</si>
  <si>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</si>
  <si>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</si>
  <si>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</si>
  <si>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</si>
  <si>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</si>
  <si>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</si>
  <si>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</si>
  <si>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</si>
  <si>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</si>
  <si>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</si>
  <si>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</si>
  <si>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</si>
  <si>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</si>
  <si>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</si>
  <si>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</si>
  <si>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</si>
  <si>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</si>
  <si>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</si>
  <si>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</si>
  <si>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</si>
  <si>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</si>
  <si>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</si>
  <si>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</si>
  <si>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</si>
  <si>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</si>
  <si>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</si>
  <si>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</si>
  <si>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</si>
  <si>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</si>
  <si>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</si>
  <si>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</si>
  <si>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</si>
  <si>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</si>
  <si>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</si>
  <si>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</si>
  <si>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</si>
  <si>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</si>
  <si>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</si>
  <si>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</si>
  <si>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</si>
  <si>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</si>
  <si>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</si>
  <si>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</si>
  <si>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</si>
  <si>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</si>
  <si>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</si>
  <si>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</si>
  <si>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</si>
  <si>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</si>
  <si>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</si>
  <si>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</si>
  <si>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</si>
  <si>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</si>
  <si>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</si>
  <si>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</si>
  <si>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</si>
  <si>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</si>
  <si>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</si>
  <si>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</si>
  <si>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</si>
  <si>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</si>
  <si>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</si>
  <si>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</si>
  <si>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</si>
  <si>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</si>
  <si>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</si>
  <si>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</si>
  <si>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</si>
  <si>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</si>
  <si>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</si>
  <si>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</si>
  <si>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</si>
  <si>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</si>
  <si>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</si>
  <si>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</si>
  <si>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</si>
  <si>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</si>
  <si>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</si>
  <si>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</si>
  <si>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</si>
  <si>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</si>
  <si>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</si>
  <si>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</si>
  <si>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</si>
  <si>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</si>
  <si>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</si>
  <si>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</si>
  <si>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</si>
  <si>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</si>
  <si>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</si>
  <si>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</si>
  <si>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</si>
  <si>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</si>
  <si>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</si>
  <si>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</si>
  <si>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</si>
  <si>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</si>
  <si>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</si>
  <si>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</si>
  <si>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</si>
  <si>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</si>
  <si>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</si>
  <si>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</si>
  <si>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</si>
  <si>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</si>
  <si>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</si>
  <si>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</si>
  <si>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</si>
  <si>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</si>
  <si>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</si>
  <si>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</si>
  <si>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</si>
  <si>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</si>
  <si>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</si>
  <si>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</si>
  <si>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</si>
  <si>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</si>
  <si>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</si>
  <si>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</si>
  <si>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</si>
  <si>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</si>
  <si>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</si>
  <si>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</si>
  <si>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</si>
  <si>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</si>
  <si>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</si>
  <si>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</si>
  <si>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</si>
  <si>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</si>
  <si>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</si>
  <si>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</si>
  <si>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</si>
  <si>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</si>
  <si>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</si>
  <si>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</si>
  <si>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</si>
  <si>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</si>
  <si>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</si>
  <si>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</si>
  <si>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</si>
  <si>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</si>
  <si>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</si>
  <si>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</si>
  <si>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</si>
  <si>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</si>
  <si>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</si>
  <si>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</si>
  <si>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</si>
  <si>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</si>
  <si>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</si>
  <si>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</si>
  <si>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</si>
  <si>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</si>
  <si>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</si>
  <si>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</si>
  <si>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</si>
  <si>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</si>
  <si>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</si>
  <si>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</si>
  <si>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</si>
  <si>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</si>
  <si>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</si>
  <si>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</si>
  <si>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</si>
  <si>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</si>
  <si>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</si>
  <si>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</si>
  <si>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</si>
  <si>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</si>
  <si>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</si>
  <si>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</si>
  <si>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</si>
  <si>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</si>
  <si>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</si>
  <si>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</si>
  <si>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</si>
  <si>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</si>
  <si>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</si>
  <si>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</si>
  <si>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</si>
  <si>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</si>
  <si>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</si>
  <si>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</si>
  <si>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</si>
  <si>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</si>
  <si>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</si>
  <si>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</si>
  <si>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</si>
  <si>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</si>
  <si>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</si>
  <si>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</si>
  <si>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</si>
  <si>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</si>
  <si>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</si>
  <si>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</si>
  <si>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</si>
  <si>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</si>
  <si>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</si>
  <si>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</si>
  <si>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</si>
  <si>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</si>
  <si>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</si>
  <si>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</si>
  <si>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</si>
  <si>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</si>
  <si>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</si>
  <si>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</si>
  <si>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</si>
  <si>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</si>
  <si>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</si>
  <si>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</si>
  <si>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</si>
  <si>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</si>
  <si>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</si>
  <si>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</si>
  <si>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</si>
  <si>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</si>
  <si>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</si>
  <si>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</si>
  <si>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</si>
  <si>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</si>
  <si>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</si>
  <si>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</si>
  <si>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</si>
  <si>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</si>
  <si>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</si>
  <si>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</si>
  <si>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</si>
  <si>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</si>
  <si>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</si>
  <si>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</si>
  <si>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</si>
  <si>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</si>
  <si>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</si>
  <si>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</si>
  <si>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</si>
  <si>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</si>
  <si>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</si>
  <si>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</si>
  <si>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</si>
  <si>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</si>
  <si>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</si>
  <si>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</si>
  <si>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</si>
  <si>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</si>
  <si>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</si>
  <si>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</si>
  <si>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</si>
  <si>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</si>
  <si>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</si>
  <si>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</si>
  <si>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</si>
  <si>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</si>
  <si>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</si>
  <si>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</si>
  <si>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</si>
  <si>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</si>
  <si>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</si>
  <si>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</si>
  <si>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</si>
  <si>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</si>
  <si>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</si>
  <si>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</si>
  <si>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</si>
  <si>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</si>
  <si>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</si>
  <si>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</si>
  <si>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</si>
  <si>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</si>
  <si>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</si>
  <si>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</si>
  <si>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</si>
  <si>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</si>
  <si>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</si>
  <si>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</si>
  <si>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</si>
  <si>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</si>
  <si>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</si>
  <si>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</si>
  <si>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</si>
  <si>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</si>
  <si>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</si>
  <si>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</si>
  <si>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</si>
  <si>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</si>
  <si>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</si>
  <si>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</si>
  <si>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</si>
  <si>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</si>
  <si>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</si>
  <si>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</si>
  <si>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</si>
  <si>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</si>
  <si>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</si>
  <si>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</si>
  <si>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</si>
  <si>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</si>
  <si>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</si>
  <si>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</si>
  <si>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</si>
  <si>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</si>
  <si>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</si>
  <si>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</si>
  <si>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</si>
  <si>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</si>
  <si>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</si>
  <si>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</si>
  <si>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</si>
  <si>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</si>
  <si>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</si>
  <si>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</si>
  <si>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</si>
  <si>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</si>
  <si>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</si>
  <si>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</si>
  <si>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</si>
  <si>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</si>
  <si>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</si>
  <si>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</si>
  <si>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</si>
  <si>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</si>
  <si>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</si>
  <si>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</si>
  <si>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</si>
  <si>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</si>
  <si>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</si>
  <si>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</si>
  <si>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</si>
  <si>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</si>
  <si>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</si>
  <si>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</si>
  <si>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</si>
  <si>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</si>
  <si>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</si>
  <si>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</si>
  <si>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</si>
  <si>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</si>
  <si>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</si>
  <si>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</si>
  <si>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</si>
  <si>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</si>
  <si>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</si>
  <si>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</si>
  <si>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</si>
  <si>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</si>
  <si>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</si>
  <si>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</si>
  <si>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</si>
  <si>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</si>
  <si>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</si>
  <si>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</si>
  <si>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</si>
  <si>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</si>
  <si>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</si>
  <si>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</si>
  <si>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</si>
  <si>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</si>
  <si>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</si>
  <si>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</si>
  <si>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</si>
  <si>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</si>
  <si>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</si>
  <si>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</si>
  <si>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</si>
  <si>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</si>
  <si>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</si>
  <si>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</si>
  <si>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</si>
  <si>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</si>
  <si>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</si>
  <si>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</si>
  <si>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</si>
  <si>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</si>
  <si>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</si>
  <si>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</si>
  <si>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</si>
  <si>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</si>
  <si>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</si>
  <si>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</si>
  <si>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</si>
  <si>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</si>
  <si>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</si>
  <si>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</si>
  <si>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</si>
  <si>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</si>
  <si>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</si>
  <si>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</si>
  <si>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</si>
  <si>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</si>
  <si>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</si>
  <si>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</si>
  <si>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</si>
  <si>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</si>
  <si>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</si>
  <si>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</si>
  <si>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</si>
  <si>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</si>
  <si>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</si>
  <si>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</si>
  <si>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</si>
  <si>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</si>
  <si>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</si>
  <si>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</si>
  <si>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</si>
  <si>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</si>
  <si>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</si>
  <si>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</si>
  <si>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</si>
  <si>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</si>
  <si>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</si>
  <si>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</si>
  <si>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</si>
  <si>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</si>
  <si>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</si>
  <si>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</si>
  <si>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</si>
  <si>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</si>
  <si>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</si>
  <si>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</si>
  <si>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</si>
  <si>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</si>
  <si>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</si>
  <si>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</si>
  <si>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</si>
  <si>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</si>
  <si>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</si>
  <si>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</si>
  <si>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</si>
  <si>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</si>
  <si>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</si>
  <si>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</si>
  <si>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</si>
  <si>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</si>
  <si>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</si>
  <si>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</si>
  <si>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</si>
  <si>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</si>
  <si>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</si>
  <si>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</si>
  <si>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</si>
  <si>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</si>
  <si>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</si>
  <si>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</si>
  <si>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</si>
  <si>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</si>
  <si>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</si>
  <si>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</si>
  <si>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</si>
  <si>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</si>
  <si>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</si>
  <si>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</si>
  <si>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</si>
  <si>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</si>
  <si>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</si>
  <si>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</si>
  <si>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</si>
  <si>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</si>
  <si>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</si>
  <si>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</si>
  <si>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</si>
  <si>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</si>
  <si>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</si>
  <si>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</si>
  <si>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</si>
  <si>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</si>
  <si>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</si>
  <si>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</si>
  <si>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</si>
  <si>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</si>
  <si>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</si>
  <si>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</si>
  <si>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</si>
  <si>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</si>
  <si>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</si>
  <si>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</si>
  <si>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</si>
  <si>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</si>
  <si>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</si>
  <si>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</si>
  <si>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</si>
  <si>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</si>
  <si>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</si>
  <si>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</si>
  <si>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</si>
  <si>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</si>
  <si>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</si>
  <si>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</si>
  <si>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</si>
  <si>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</si>
  <si>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</si>
  <si>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</si>
  <si>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</si>
  <si>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</si>
  <si>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</si>
  <si>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</si>
  <si>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</si>
  <si>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</si>
  <si>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</si>
  <si>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</si>
  <si>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</si>
  <si>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</si>
  <si>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</si>
  <si>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</si>
  <si>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</si>
  <si>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</si>
  <si>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</si>
  <si>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</si>
  <si>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</si>
  <si>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</si>
  <si>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</si>
  <si>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</si>
  <si>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</si>
  <si>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</si>
  <si>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</si>
  <si>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</si>
  <si>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</si>
  <si>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</si>
  <si>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</si>
  <si>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</si>
  <si>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</si>
  <si>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</si>
  <si>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</si>
  <si>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</si>
  <si>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</si>
  <si>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</si>
  <si>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</si>
  <si>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</si>
  <si>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</si>
  <si>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</si>
  <si>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</si>
  <si>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</si>
  <si>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</si>
  <si>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</si>
  <si>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</si>
  <si>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</si>
  <si>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</si>
  <si>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</si>
  <si>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</si>
  <si>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</si>
  <si>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</si>
  <si>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</si>
  <si>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</si>
  <si>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</si>
  <si>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</si>
  <si>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</si>
  <si>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</si>
  <si>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</si>
  <si>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</si>
  <si>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</si>
  <si>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</si>
  <si>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</si>
  <si>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</si>
  <si>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</si>
  <si>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</si>
  <si>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</si>
  <si>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</si>
  <si>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</si>
  <si>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</si>
  <si>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</si>
  <si>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</si>
  <si>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</si>
  <si>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</si>
  <si>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</si>
  <si>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</si>
  <si>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</si>
  <si>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</si>
  <si>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</si>
  <si>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</si>
  <si>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</si>
  <si>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</si>
  <si>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</si>
  <si>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</si>
  <si>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</si>
  <si>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</si>
  <si>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</si>
  <si>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</si>
  <si>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</si>
  <si>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</si>
  <si>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</si>
  <si>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</si>
  <si>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</si>
  <si>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</si>
  <si>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</si>
  <si>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</si>
  <si>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</si>
  <si>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</si>
  <si>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</si>
  <si>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</si>
  <si>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</si>
  <si>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</si>
  <si>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</si>
  <si>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</si>
  <si>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</si>
  <si>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</si>
  <si>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</si>
  <si>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</si>
  <si>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</si>
  <si>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</si>
  <si>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</si>
  <si>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</si>
  <si>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</si>
  <si>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</si>
  <si>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</si>
  <si>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</si>
  <si>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</si>
  <si>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</si>
  <si>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</si>
  <si>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</si>
  <si>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</si>
  <si>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</si>
  <si>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</si>
  <si>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</si>
  <si>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</si>
  <si>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</si>
  <si>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</si>
  <si>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</si>
  <si>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</si>
  <si>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</si>
  <si>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</si>
  <si>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</si>
  <si>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</si>
  <si>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</si>
  <si>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</si>
  <si>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</si>
  <si>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</si>
  <si>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</si>
  <si>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</si>
  <si>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</si>
  <si>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</si>
  <si>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</si>
  <si>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</si>
  <si>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</si>
  <si>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</si>
  <si>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</si>
  <si>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</si>
  <si>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</si>
  <si>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</si>
  <si>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</si>
  <si>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</si>
  <si>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</si>
  <si>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</si>
  <si>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</si>
  <si>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</si>
  <si>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</si>
  <si>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</si>
  <si>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</si>
  <si>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</si>
  <si>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</si>
  <si>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</si>
  <si>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</si>
  <si>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</si>
  <si>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</si>
  <si>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</si>
  <si>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</si>
  <si>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</si>
  <si>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</si>
  <si>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</si>
  <si>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</si>
  <si>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</si>
  <si>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</si>
  <si>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</si>
  <si>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</si>
  <si>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</si>
  <si>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</si>
  <si>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</si>
  <si>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</si>
  <si>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</si>
  <si>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</si>
  <si>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</si>
  <si>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</si>
  <si>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</si>
  <si>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</si>
  <si>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</si>
  <si>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</si>
  <si>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</si>
  <si>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</si>
  <si>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</si>
  <si>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</si>
  <si>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</si>
  <si>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</si>
  <si>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</si>
  <si>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</si>
  <si>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</si>
  <si>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</si>
  <si>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</si>
  <si>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</si>
  <si>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</si>
  <si>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</si>
  <si>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</si>
  <si>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</si>
  <si>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</si>
  <si>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</si>
  <si>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</si>
  <si>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</si>
  <si>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</si>
  <si>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</si>
  <si>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</si>
  <si>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</si>
  <si>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</si>
  <si>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</si>
  <si>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</si>
  <si>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</si>
  <si>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</si>
  <si>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</si>
  <si>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</si>
  <si>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</si>
  <si>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</si>
  <si>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</si>
  <si>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</si>
  <si>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</si>
  <si>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</si>
  <si>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</si>
  <si>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</si>
  <si>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</si>
  <si>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</si>
  <si>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</si>
  <si>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</si>
  <si>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</si>
  <si>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</si>
  <si>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</si>
  <si>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</si>
  <si>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</si>
  <si>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</si>
  <si>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</si>
  <si>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</si>
  <si>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</si>
  <si>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</si>
  <si>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</si>
  <si>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</si>
  <si>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</si>
  <si>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</si>
  <si>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</si>
  <si>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</si>
  <si>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</si>
  <si>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</si>
  <si>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</si>
  <si>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</si>
  <si>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</si>
  <si>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</si>
  <si>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</si>
  <si>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</si>
  <si>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</si>
  <si>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</si>
  <si>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</si>
  <si>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</si>
  <si>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</si>
  <si>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</si>
  <si>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</si>
  <si>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</si>
  <si>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</si>
  <si>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</si>
  <si>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</si>
  <si>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</si>
  <si>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</si>
  <si>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</si>
  <si>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</si>
  <si>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</si>
  <si>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</si>
  <si>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</si>
  <si>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</si>
  <si>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</si>
  <si>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</si>
  <si>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</si>
  <si>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</si>
  <si>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</si>
  <si>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</si>
  <si>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</si>
  <si>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</si>
  <si>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</si>
  <si>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</si>
  <si>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</si>
  <si>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</si>
  <si>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</si>
  <si>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</si>
  <si>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</si>
  <si>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</si>
  <si>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</si>
  <si>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</si>
  <si>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</si>
  <si>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</si>
  <si>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</si>
  <si>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</si>
  <si>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</si>
  <si>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</si>
  <si>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</si>
  <si>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</si>
  <si>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</si>
  <si>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</si>
  <si>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</si>
  <si>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</si>
  <si>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</si>
  <si>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</si>
  <si>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</si>
  <si>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</si>
  <si>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</si>
  <si>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</si>
  <si>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</si>
  <si>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</si>
  <si>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</si>
  <si>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</si>
  <si>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</si>
  <si>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</si>
  <si>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</si>
  <si>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</si>
  <si>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</si>
  <si>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</si>
  <si>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</si>
  <si>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</si>
  <si>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</si>
  <si>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</si>
  <si>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</si>
  <si>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</si>
  <si>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</si>
  <si>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</si>
  <si>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</si>
  <si>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</si>
  <si>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</si>
  <si>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</si>
  <si>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</si>
  <si>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</si>
  <si>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</si>
  <si>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</si>
  <si>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</si>
  <si>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</si>
  <si>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</si>
  <si>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</si>
  <si>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</si>
  <si>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</si>
  <si>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</si>
  <si>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</si>
  <si>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</si>
  <si>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</si>
  <si>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</si>
  <si>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</si>
  <si>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</si>
  <si>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</si>
  <si>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</si>
  <si>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</si>
  <si>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</si>
  <si>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</si>
  <si>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</si>
  <si>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</si>
  <si>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</si>
  <si>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</si>
  <si>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</si>
  <si>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</si>
  <si>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</si>
  <si>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</si>
  <si>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</si>
  <si>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</si>
  <si>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</si>
  <si>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</si>
  <si>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</si>
  <si>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</si>
  <si>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</si>
  <si>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</si>
  <si>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</si>
  <si>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</si>
  <si>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</si>
  <si>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</si>
  <si>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</si>
  <si>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</si>
  <si>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</si>
  <si>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</si>
  <si>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</si>
  <si>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</si>
  <si>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</si>
  <si>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</si>
  <si>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</si>
  <si>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</si>
  <si>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</si>
  <si>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</si>
  <si>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</si>
  <si>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</si>
  <si>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</si>
  <si>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</si>
  <si>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</si>
  <si>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</si>
  <si>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</si>
  <si>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</si>
  <si>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</si>
  <si>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</si>
  <si>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</si>
  <si>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</si>
  <si>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</si>
  <si>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</si>
  <si>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</si>
  <si>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</si>
  <si>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</si>
  <si>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</si>
  <si>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</si>
  <si>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</si>
  <si>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</si>
  <si>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</si>
  <si>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</si>
  <si>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</si>
  <si>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</si>
  <si>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</si>
  <si>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</si>
  <si>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</si>
  <si>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</si>
  <si>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</si>
  <si>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</si>
  <si>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</si>
  <si>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</si>
  <si>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</si>
  <si>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</si>
  <si>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</si>
  <si>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</si>
  <si>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</si>
  <si>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</si>
  <si>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</si>
  <si>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</si>
  <si>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</si>
  <si>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</si>
  <si>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</si>
  <si>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</si>
  <si>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</si>
  <si>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</si>
  <si>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</si>
  <si>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</si>
  <si>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</si>
  <si>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</si>
  <si>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</si>
  <si>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</si>
  <si>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</si>
  <si>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</si>
  <si>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</si>
  <si>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</si>
  <si>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</si>
  <si>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</si>
  <si>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</si>
  <si>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</si>
  <si>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</si>
  <si>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</si>
  <si>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</si>
  <si>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</si>
  <si>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</si>
  <si>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</si>
  <si>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</si>
  <si>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</si>
  <si>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</si>
  <si>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</si>
  <si>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</si>
  <si>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</si>
  <si>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</si>
  <si>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</si>
  <si>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</si>
  <si>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</si>
  <si>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</si>
  <si>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</si>
  <si>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</si>
  <si>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</si>
  <si>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</si>
  <si>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</si>
  <si>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</si>
  <si>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</si>
  <si>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</si>
  <si>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</si>
  <si>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</si>
  <si>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</si>
  <si>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</si>
  <si>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</si>
  <si>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</si>
  <si>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</si>
  <si>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</si>
  <si>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</si>
  <si>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</si>
  <si>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</si>
  <si>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</si>
  <si>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</si>
  <si>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</si>
  <si>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</si>
  <si>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</si>
  <si>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</si>
  <si>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</si>
  <si>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</si>
  <si>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</si>
  <si>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</si>
  <si>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</si>
  <si>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</si>
  <si>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</si>
  <si>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</si>
  <si>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</si>
  <si>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</si>
  <si>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</si>
  <si>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</si>
  <si>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</si>
  <si>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</si>
  <si>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</si>
  <si>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</si>
  <si>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</si>
  <si>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</si>
  <si>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</si>
  <si>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</si>
  <si>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</si>
  <si>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</si>
  <si>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</si>
  <si>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</si>
  <si>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</si>
  <si>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</si>
  <si>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</si>
  <si>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</si>
  <si>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</si>
  <si>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</si>
  <si>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</si>
  <si>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</si>
  <si>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</si>
  <si>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</si>
  <si>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</si>
  <si>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</si>
  <si>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</si>
  <si>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</si>
  <si>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</si>
  <si>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</si>
  <si>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</si>
  <si>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</si>
  <si>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</si>
  <si>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</si>
  <si>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</si>
  <si>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</si>
  <si>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</si>
  <si>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</si>
  <si>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</si>
  <si>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</si>
  <si>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</si>
  <si>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</si>
  <si>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</si>
  <si>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</si>
  <si>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</si>
  <si>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</si>
  <si>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</si>
  <si>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</si>
  <si>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</si>
  <si>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</si>
  <si>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</si>
  <si>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</si>
  <si>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</si>
  <si>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</si>
  <si>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</si>
  <si>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</si>
  <si>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</si>
  <si>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</si>
  <si>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</si>
  <si>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</si>
  <si>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</si>
  <si>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</si>
  <si>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</si>
  <si>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</si>
  <si>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</si>
  <si>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</si>
  <si>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</si>
  <si>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</si>
  <si>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</si>
  <si>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</si>
  <si>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</si>
  <si>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</si>
  <si>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</si>
  <si>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</si>
  <si>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</si>
  <si>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</si>
  <si>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</si>
  <si>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</si>
  <si>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</si>
  <si>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</si>
  <si>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</si>
  <si>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</si>
  <si>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</si>
  <si>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</si>
  <si>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</si>
  <si>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</si>
  <si>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</si>
  <si>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</si>
  <si>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</si>
  <si>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</si>
  <si>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</si>
  <si>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</si>
  <si>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</si>
  <si>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</si>
  <si>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</si>
  <si>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</si>
  <si>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</si>
  <si>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</si>
  <si>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</si>
  <si>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</si>
  <si>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</si>
  <si>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</si>
  <si>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</si>
  <si>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</si>
  <si>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</si>
  <si>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</si>
  <si>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</si>
  <si>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</si>
  <si>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</si>
  <si>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</si>
  <si>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</si>
  <si>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</si>
  <si>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</si>
  <si>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</si>
  <si>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</si>
  <si>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</si>
  <si>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</si>
  <si>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</si>
  <si>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</si>
  <si>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</si>
  <si>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</si>
  <si>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</si>
  <si>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</si>
  <si>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</si>
  <si>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</si>
  <si>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</si>
  <si>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</si>
  <si>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</si>
  <si>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</si>
  <si>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</si>
  <si>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</si>
  <si>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</si>
  <si>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</si>
  <si>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</si>
  <si>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</si>
  <si>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</si>
  <si>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</si>
  <si>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</si>
  <si>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</si>
  <si>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</si>
  <si>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</si>
  <si>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</si>
  <si>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</si>
  <si>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</si>
  <si>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</si>
  <si>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</si>
  <si>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</si>
  <si>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</si>
  <si>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</si>
  <si>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</si>
  <si>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</si>
  <si>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</si>
  <si>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</si>
  <si>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</si>
  <si>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</si>
  <si>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</si>
  <si>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</si>
  <si>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</si>
  <si>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</si>
  <si>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</si>
  <si>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</si>
  <si>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</si>
  <si>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</si>
  <si>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</si>
  <si>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</si>
  <si>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</si>
  <si>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</si>
  <si>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</si>
  <si>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</si>
  <si>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</si>
  <si>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</si>
  <si>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</si>
  <si>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</si>
  <si>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</si>
  <si>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</si>
  <si>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</si>
  <si>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</si>
  <si>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</si>
  <si>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</si>
  <si>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</si>
  <si>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</si>
  <si>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</si>
  <si>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</si>
  <si>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</si>
  <si>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</si>
  <si>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</si>
  <si>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</si>
  <si>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</si>
  <si>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</si>
  <si>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</si>
  <si>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</si>
  <si>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</si>
  <si>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</si>
  <si>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</si>
  <si>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</si>
  <si>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</si>
  <si>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</si>
  <si>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</si>
  <si>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</si>
  <si>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</si>
  <si>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</si>
  <si>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</si>
  <si>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</si>
  <si>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</si>
  <si>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</si>
  <si>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</si>
  <si>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</si>
  <si>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</si>
  <si>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</si>
  <si>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</si>
  <si>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</si>
  <si>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</si>
  <si>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</si>
  <si>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</si>
  <si>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</si>
  <si>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</si>
  <si>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</si>
  <si>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</si>
  <si>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</si>
  <si>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</si>
  <si>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</si>
  <si>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</si>
  <si>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</si>
  <si>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</si>
  <si>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</si>
  <si>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</si>
  <si>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</si>
  <si>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</si>
  <si>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</si>
  <si>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</si>
  <si>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</si>
  <si>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</si>
  <si>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</si>
  <si>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</si>
  <si>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</si>
  <si>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</si>
  <si>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</si>
  <si>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</si>
  <si>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</si>
  <si>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</si>
  <si>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</si>
  <si>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</si>
  <si>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</si>
  <si>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</si>
  <si>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</si>
  <si>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</si>
  <si>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</si>
  <si>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</si>
  <si>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</si>
  <si>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</si>
  <si>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</si>
  <si>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</si>
  <si>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</si>
  <si>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</si>
  <si>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</si>
  <si>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</si>
  <si>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</si>
  <si>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</si>
  <si>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</si>
  <si>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</si>
  <si>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</si>
  <si>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</si>
  <si>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</si>
  <si>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</si>
  <si>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</si>
  <si>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</si>
  <si>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</si>
  <si>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</si>
  <si>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</si>
  <si>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</si>
  <si>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</si>
  <si>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</si>
  <si>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</si>
  <si>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</si>
  <si>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</si>
  <si>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</si>
  <si>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</si>
  <si>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</si>
  <si>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</si>
  <si>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</si>
  <si>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</si>
  <si>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</si>
  <si>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</si>
  <si>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</si>
  <si>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</si>
  <si>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</si>
  <si>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</si>
  <si>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</si>
  <si>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</si>
  <si>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</si>
  <si>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</si>
  <si>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</si>
  <si>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</si>
  <si>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</si>
  <si>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</si>
  <si>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</si>
  <si>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</si>
  <si>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</si>
  <si>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</si>
  <si>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</si>
  <si>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</si>
  <si>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</si>
  <si>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</si>
  <si>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</si>
  <si>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</si>
  <si>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</si>
  <si>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</si>
  <si>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</si>
  <si>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</si>
  <si>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</si>
  <si>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</si>
  <si>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</si>
  <si>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</si>
  <si>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</si>
  <si>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</si>
  <si>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</si>
  <si>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</si>
  <si>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</si>
  <si>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</si>
  <si>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</si>
  <si>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</si>
  <si>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</si>
  <si>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</si>
  <si>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</si>
  <si>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</si>
  <si>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</si>
  <si>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</si>
  <si>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</si>
  <si>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</si>
  <si>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</si>
  <si>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</si>
  <si>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</si>
  <si>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</si>
  <si>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</si>
  <si>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</si>
  <si>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</si>
  <si>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</si>
  <si>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</si>
  <si>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</si>
  <si>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</si>
  <si>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</si>
  <si>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</si>
  <si>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</si>
  <si>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</si>
  <si>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</si>
  <si>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</si>
  <si>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</si>
  <si>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</si>
  <si>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</si>
  <si>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</si>
  <si>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</si>
  <si>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</si>
  <si>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</si>
  <si>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</si>
  <si>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</si>
  <si>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</si>
  <si>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</si>
  <si>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</si>
  <si>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</si>
  <si>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</si>
  <si>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</si>
  <si>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</si>
  <si>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</si>
  <si>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</si>
  <si>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</si>
  <si>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</si>
  <si>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</si>
  <si>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</si>
  <si>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</si>
  <si>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</si>
  <si>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</si>
  <si>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</si>
  <si>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</si>
  <si>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</si>
  <si>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</si>
  <si>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</si>
  <si>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</si>
  <si>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</si>
  <si>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</si>
  <si>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</si>
  <si>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</si>
  <si>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</si>
  <si>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</si>
  <si>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</si>
  <si>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</si>
  <si>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</si>
  <si>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</si>
  <si>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</si>
  <si>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</si>
  <si>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</si>
  <si>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</si>
  <si>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</si>
  <si>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</si>
  <si>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</si>
  <si>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</si>
  <si>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</si>
  <si>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</si>
  <si>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</si>
  <si>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</si>
  <si>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</si>
  <si>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</si>
  <si>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</si>
  <si>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</si>
  <si>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</si>
  <si>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</si>
  <si>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</si>
  <si>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</si>
  <si>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</si>
  <si>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</si>
  <si>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</si>
  <si>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</si>
  <si>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</si>
  <si>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</si>
  <si>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</si>
  <si>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</si>
  <si>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</si>
  <si>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</si>
  <si>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</si>
  <si>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</si>
  <si>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</si>
  <si>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</si>
  <si>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</si>
  <si>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</si>
  <si>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</si>
  <si>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</si>
  <si>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</si>
  <si>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</si>
  <si>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</si>
  <si>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</si>
  <si>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</si>
  <si>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</si>
  <si>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</si>
  <si>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</si>
  <si>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</si>
  <si>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</si>
  <si>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</si>
  <si>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</si>
  <si>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</si>
  <si>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</si>
  <si>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</si>
  <si>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</si>
  <si>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</si>
  <si>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</si>
  <si>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</si>
  <si>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</si>
  <si>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</si>
  <si>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</si>
  <si>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</si>
  <si>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</si>
  <si>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</si>
  <si>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</si>
  <si>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</si>
  <si>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</si>
  <si>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</si>
  <si>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</si>
  <si>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</si>
  <si>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</si>
  <si>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</si>
  <si>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</si>
  <si>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</si>
  <si>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</si>
  <si>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</si>
  <si>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</si>
  <si>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</si>
  <si>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</si>
  <si>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</si>
  <si>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</si>
  <si>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</si>
  <si>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</si>
  <si>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</si>
  <si>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</si>
  <si>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</si>
  <si>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</si>
  <si>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</si>
  <si>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</si>
  <si>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</si>
  <si>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</si>
  <si>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</si>
  <si>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</si>
  <si>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</si>
  <si>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</si>
  <si>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</si>
  <si>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</si>
  <si>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</si>
  <si>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</si>
  <si>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</si>
  <si>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</si>
  <si>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</si>
  <si>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</si>
  <si>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</si>
  <si>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</si>
  <si>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</si>
  <si>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</si>
  <si>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</si>
  <si>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</si>
  <si>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</si>
  <si>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</si>
  <si>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</si>
  <si>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</si>
  <si>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</si>
  <si>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</si>
  <si>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</si>
  <si>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</si>
  <si>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</si>
  <si>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</si>
  <si>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</si>
  <si>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</si>
  <si>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</si>
  <si>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</si>
  <si>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</si>
  <si>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</si>
  <si>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</si>
  <si>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</si>
  <si>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</si>
  <si>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</si>
  <si>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</si>
  <si>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</si>
  <si>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</si>
  <si>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</si>
  <si>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</si>
  <si>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</si>
  <si>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</si>
  <si>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</si>
  <si>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</si>
  <si>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</si>
  <si>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</si>
  <si>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</si>
  <si>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</si>
  <si>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</si>
  <si>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</si>
  <si>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</si>
  <si>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</si>
  <si>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</si>
  <si>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</si>
  <si>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</si>
  <si>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</si>
  <si>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</si>
  <si>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</si>
  <si>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</si>
  <si>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</si>
  <si>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</si>
  <si>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</si>
  <si>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</si>
  <si>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</si>
  <si>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</si>
  <si>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</si>
  <si>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</si>
  <si>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</si>
  <si>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</si>
  <si>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</si>
  <si>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</si>
  <si>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</si>
  <si>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</si>
  <si>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</si>
  <si>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</si>
  <si>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</si>
  <si>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</si>
  <si>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</si>
  <si>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</si>
  <si>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</si>
  <si>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</si>
  <si>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</si>
  <si>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</si>
  <si>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</si>
  <si>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</si>
  <si>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</si>
  <si>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</si>
  <si>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</si>
  <si>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</si>
  <si>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</si>
  <si>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</si>
  <si>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</si>
  <si>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</si>
  <si>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</si>
  <si>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</si>
  <si>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</si>
  <si>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</si>
  <si>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</si>
  <si>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</si>
  <si>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</si>
  <si>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</si>
  <si>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</si>
  <si>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</si>
  <si>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</si>
  <si>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</si>
  <si>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</si>
  <si>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</si>
  <si>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</si>
  <si>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</si>
  <si>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</si>
  <si>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</si>
  <si>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</si>
  <si>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</si>
  <si>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</si>
  <si>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</si>
  <si>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</si>
  <si>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</si>
  <si>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</si>
  <si>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</si>
  <si>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</si>
  <si>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</si>
  <si>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</si>
  <si>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</si>
  <si>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</si>
  <si>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</si>
  <si>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</si>
  <si>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</si>
  <si>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</si>
  <si>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</si>
  <si>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</si>
  <si>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</si>
  <si>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</si>
  <si>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</si>
  <si>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</si>
  <si>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</si>
  <si>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</si>
  <si>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</si>
  <si>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</si>
  <si>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</si>
  <si>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</si>
  <si>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</si>
  <si>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</si>
  <si>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</si>
  <si>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</si>
  <si>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</si>
  <si>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</si>
  <si>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</si>
  <si>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</si>
  <si>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</si>
  <si>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</si>
  <si>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</si>
  <si>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</si>
  <si>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</si>
  <si>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</si>
  <si>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</si>
  <si>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</si>
  <si>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</si>
  <si>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</si>
  <si>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</si>
  <si>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</si>
  <si>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</si>
  <si>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</si>
  <si>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</si>
  <si>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</si>
  <si>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</si>
  <si>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</si>
  <si>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</si>
  <si>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</si>
  <si>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</si>
  <si>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</si>
  <si>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</si>
  <si>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</si>
  <si>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</si>
  <si>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</si>
  <si>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</si>
  <si>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</si>
  <si>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</si>
  <si>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</si>
  <si>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</si>
  <si>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</si>
  <si>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</si>
  <si>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</si>
  <si>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</si>
  <si>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</si>
  <si>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</si>
  <si>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</si>
  <si>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</si>
  <si>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</si>
  <si>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</si>
  <si>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</si>
  <si>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</si>
  <si>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</si>
  <si>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</si>
  <si>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</si>
  <si>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</si>
  <si>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</si>
  <si>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</si>
  <si>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</si>
  <si>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</si>
  <si>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</si>
  <si>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</si>
  <si>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</si>
  <si>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</si>
  <si>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</si>
  <si>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</si>
  <si>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</si>
  <si>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</si>
  <si>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</si>
  <si>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</si>
  <si>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</si>
  <si>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</si>
  <si>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</si>
  <si>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</si>
  <si>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</si>
  <si>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</si>
  <si>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</si>
  <si>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</si>
  <si>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</si>
  <si>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</si>
  <si>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</si>
  <si>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</si>
  <si>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</si>
  <si>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</si>
  <si>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</si>
  <si>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</si>
  <si>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</si>
  <si>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</si>
  <si>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</si>
  <si>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</si>
  <si>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</si>
  <si>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</si>
  <si>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</si>
  <si>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</si>
  <si>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</si>
  <si>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</si>
  <si>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</si>
  <si>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</si>
  <si>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</si>
  <si>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</si>
  <si>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</si>
  <si>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</si>
  <si>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</si>
  <si>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</si>
  <si>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</si>
  <si>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</si>
  <si>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</si>
  <si>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</si>
  <si>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</si>
  <si>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</si>
  <si>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</si>
  <si>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</si>
  <si>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</si>
  <si>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</si>
  <si>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</si>
  <si>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</si>
  <si>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</si>
  <si>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</si>
  <si>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</si>
  <si>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</si>
  <si>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</si>
  <si>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</si>
  <si>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</si>
  <si>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</si>
  <si>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</si>
  <si>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</si>
  <si>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</si>
  <si>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</si>
  <si>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</si>
  <si>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</si>
  <si>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</si>
  <si>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</si>
  <si>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</si>
  <si>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</si>
  <si>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</si>
  <si>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</si>
  <si>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</si>
  <si>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</si>
  <si>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</si>
  <si>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</si>
  <si>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</si>
  <si>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</si>
  <si>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</si>
  <si>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</si>
  <si>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</si>
  <si>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</si>
  <si>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</si>
  <si>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</si>
  <si>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</si>
  <si>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</si>
  <si>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</si>
  <si>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</si>
  <si>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</si>
  <si>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</si>
  <si>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</si>
  <si>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</si>
  <si>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</si>
  <si>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</si>
  <si>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</si>
  <si>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</si>
  <si>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</si>
  <si>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</si>
  <si>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</si>
  <si>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</si>
  <si>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</si>
  <si>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</si>
  <si>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</si>
  <si>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</si>
  <si>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</si>
  <si>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</si>
  <si>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</si>
  <si>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</si>
  <si>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</si>
  <si>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</si>
  <si>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</si>
  <si>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</si>
  <si>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</si>
  <si>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</si>
  <si>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</si>
  <si>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</si>
  <si>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</si>
  <si>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</si>
  <si>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</si>
  <si>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</si>
  <si>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</si>
  <si>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</si>
  <si>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</si>
  <si>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</si>
  <si>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</si>
  <si>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</si>
  <si>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</si>
  <si>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</si>
  <si>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</si>
  <si>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</si>
  <si>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</si>
  <si>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</si>
  <si>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</si>
  <si>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</si>
  <si>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</si>
  <si>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</si>
  <si>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</si>
  <si>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</si>
  <si>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</si>
  <si>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</si>
  <si>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</si>
  <si>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</si>
  <si>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</si>
  <si>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</si>
  <si>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</si>
  <si>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</si>
  <si>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</si>
  <si>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</si>
  <si>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</si>
  <si>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</si>
  <si>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</si>
  <si>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</si>
  <si>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</si>
  <si>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</si>
  <si>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</si>
  <si>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</si>
  <si>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</si>
  <si>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</si>
  <si>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</si>
  <si>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</si>
  <si>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</si>
  <si>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</si>
  <si>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</si>
  <si>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</si>
  <si>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</si>
  <si>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</si>
  <si>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</si>
  <si>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</si>
  <si>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</si>
  <si>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</si>
  <si>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</si>
  <si>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</si>
  <si>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</si>
  <si>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</si>
  <si>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</si>
  <si>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</si>
  <si>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</si>
  <si>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</si>
  <si>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</si>
  <si>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</si>
  <si>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</si>
  <si>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</si>
  <si>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</si>
  <si>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</si>
  <si>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</si>
  <si>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</si>
  <si>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</si>
  <si>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</si>
  <si>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</si>
  <si>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</si>
  <si>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</si>
  <si>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</si>
  <si>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</si>
  <si>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</si>
  <si>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</si>
  <si>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</si>
  <si>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</si>
  <si>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</si>
  <si>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</si>
  <si>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</si>
  <si>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</si>
  <si>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</si>
  <si>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</si>
  <si>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</si>
  <si>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</si>
  <si>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</si>
  <si>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</si>
  <si>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</si>
  <si>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</si>
  <si>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</si>
  <si>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</si>
  <si>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</si>
  <si>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</si>
  <si>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</si>
  <si>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</si>
  <si>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</si>
  <si>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</si>
  <si>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</si>
  <si>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</si>
  <si>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</si>
  <si>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</si>
  <si>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</si>
  <si>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</si>
  <si>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</si>
  <si>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</si>
  <si>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</si>
  <si>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</si>
  <si>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</si>
  <si>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</si>
  <si>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</si>
  <si>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</si>
  <si>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</si>
  <si>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</si>
  <si>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</si>
  <si>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</si>
  <si>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</si>
  <si>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</si>
  <si>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</si>
  <si>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</si>
  <si>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</si>
  <si>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</si>
  <si>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</si>
  <si>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</si>
  <si>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</si>
  <si>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</si>
  <si>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</si>
  <si>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</si>
  <si>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</si>
  <si>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</si>
  <si>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</si>
  <si>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</si>
  <si>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</si>
  <si>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</si>
  <si>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</si>
  <si>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</si>
  <si>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</si>
  <si>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</si>
  <si>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</si>
  <si>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</si>
  <si>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</si>
  <si>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</si>
  <si>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</si>
  <si>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</si>
  <si>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</si>
  <si>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</si>
  <si>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</si>
  <si>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</si>
  <si>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</si>
  <si>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</si>
  <si>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</si>
  <si>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</si>
  <si>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</si>
  <si>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</si>
  <si>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</si>
  <si>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</si>
  <si>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</si>
  <si>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</si>
  <si>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</si>
  <si>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</si>
  <si>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</si>
  <si>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</si>
  <si>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</si>
  <si>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</si>
  <si>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</si>
  <si>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</si>
  <si>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</si>
  <si>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</si>
  <si>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</si>
  <si>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</si>
  <si>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</si>
  <si>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</si>
  <si>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</si>
  <si>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</si>
  <si>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</si>
  <si>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</si>
  <si>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</si>
  <si>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</si>
  <si>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</si>
  <si>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</si>
  <si>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</si>
  <si>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</si>
  <si>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</si>
  <si>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</si>
  <si>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</si>
  <si>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</si>
  <si>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</si>
  <si>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</si>
  <si>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</si>
  <si>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</si>
  <si>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</si>
  <si>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</si>
  <si>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</si>
  <si>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</si>
  <si>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</si>
  <si>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</si>
  <si>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</si>
  <si>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</si>
  <si>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</si>
  <si>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</si>
  <si>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</si>
  <si>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</si>
  <si>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</si>
  <si>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</si>
  <si>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</si>
  <si>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</si>
  <si>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</si>
  <si>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</si>
  <si>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</si>
  <si>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</si>
  <si>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</si>
  <si>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</si>
  <si>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</si>
  <si>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</si>
  <si>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</si>
  <si>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</si>
  <si>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</si>
  <si>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</si>
  <si>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</si>
  <si>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</si>
  <si>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</si>
  <si>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</si>
  <si>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</si>
  <si>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</si>
  <si>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</si>
  <si>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</si>
  <si>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</si>
  <si>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</si>
  <si>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</si>
  <si>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</si>
  <si>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</si>
  <si>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</si>
  <si>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</si>
  <si>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</si>
  <si>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</si>
  <si>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</si>
  <si>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</si>
  <si>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</si>
  <si>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</si>
  <si>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</si>
  <si>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</si>
  <si>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</si>
  <si>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</si>
  <si>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</si>
  <si>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</si>
  <si>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</si>
  <si>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</si>
  <si>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</si>
  <si>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</si>
  <si>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</si>
  <si>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</si>
  <si>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</si>
  <si>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</si>
  <si>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</si>
  <si>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</si>
  <si>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</si>
  <si>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</si>
  <si>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</si>
  <si>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</si>
  <si>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</si>
  <si>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</si>
  <si>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</si>
  <si>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</si>
  <si>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</si>
  <si>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</si>
  <si>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</si>
  <si>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</si>
  <si>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</si>
  <si>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</si>
  <si>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</si>
  <si>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</si>
  <si>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</si>
  <si>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</si>
  <si>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</si>
  <si>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</si>
  <si>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</si>
  <si>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</si>
  <si>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</si>
  <si>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</si>
  <si>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</si>
  <si>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</si>
  <si>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</si>
  <si>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</si>
  <si>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</si>
  <si>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</si>
  <si>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</si>
  <si>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</si>
  <si>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</si>
  <si>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</si>
  <si>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</si>
  <si>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</si>
  <si>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</si>
  <si>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</si>
  <si>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</si>
  <si>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</si>
  <si>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</si>
  <si>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</si>
  <si>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</si>
  <si>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</si>
  <si>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</si>
  <si>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</si>
  <si>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</si>
  <si>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</si>
  <si>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</si>
  <si>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</si>
  <si>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</si>
  <si>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</si>
  <si>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</si>
  <si>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</si>
  <si>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</si>
  <si>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</si>
  <si>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</si>
  <si>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</si>
  <si>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</si>
  <si>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</si>
  <si>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</si>
  <si>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</si>
  <si>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</si>
  <si>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</si>
  <si>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</si>
  <si>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</si>
  <si>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</si>
  <si>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</si>
  <si>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</si>
  <si>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</si>
  <si>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</si>
  <si>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</si>
  <si>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</si>
  <si>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</si>
  <si>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</si>
  <si>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</si>
  <si>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</si>
  <si>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</si>
  <si>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</si>
  <si>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</si>
  <si>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</si>
  <si>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</si>
  <si>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</si>
  <si>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</si>
  <si>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</si>
  <si>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</si>
  <si>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</si>
  <si>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</si>
  <si>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</si>
  <si>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</si>
  <si>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</si>
  <si>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</si>
  <si>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</si>
  <si>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</si>
  <si>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</si>
  <si>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</si>
  <si>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</si>
  <si>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</si>
  <si>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</si>
  <si>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</si>
  <si>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</si>
  <si>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</si>
  <si>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</si>
  <si>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</si>
  <si>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</si>
  <si>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</si>
  <si>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</si>
  <si>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</si>
  <si>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</si>
  <si>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</si>
  <si>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</si>
  <si>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</si>
  <si>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</si>
  <si>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</si>
  <si>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</si>
  <si>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</si>
  <si>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</si>
  <si>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</si>
  <si>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</si>
  <si>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</si>
  <si>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PCM-20251018-00000376</t>
  </si>
  <si>
    <t xml:space="preserve">team on way need 80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</si>
  <si>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</si>
  <si>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</si>
  <si>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</si>
  <si>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</si>
  <si>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</si>
  <si>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</si>
  <si>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</si>
  <si>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</si>
  <si>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</si>
  <si>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</si>
  <si>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</si>
  <si>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</si>
  <si>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</si>
  <si>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</si>
  <si>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</si>
  <si>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</si>
  <si>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</si>
  <si>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</si>
  <si>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</si>
  <si>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</si>
  <si>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</si>
  <si>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</si>
  <si>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</si>
  <si>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</si>
  <si>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</si>
  <si>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</si>
  <si>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</si>
  <si>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</si>
  <si>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</si>
  <si>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</si>
  <si>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</si>
  <si>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</si>
  <si>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</si>
  <si>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</si>
  <si>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</si>
  <si>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</si>
  <si>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</si>
  <si>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</si>
  <si>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</si>
  <si>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</si>
  <si>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</si>
  <si>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</si>
  <si>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</si>
  <si>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</si>
  <si>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</si>
  <si>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</si>
  <si>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</si>
  <si>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</si>
  <si>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</si>
  <si>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</si>
  <si>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</si>
  <si>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</si>
  <si>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</si>
  <si>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</si>
  <si>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</si>
  <si>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</si>
  <si>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</si>
  <si>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</si>
  <si>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</si>
  <si>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</si>
  <si>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</si>
  <si>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</si>
  <si>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</si>
  <si>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</si>
  <si>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</si>
  <si>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</si>
  <si>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</si>
  <si>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</si>
  <si>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</si>
  <si>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</si>
  <si>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</si>
  <si>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</si>
  <si>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</si>
  <si>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</si>
  <si>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</si>
  <si>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</si>
  <si>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</si>
  <si>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</si>
  <si>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</si>
  <si>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</si>
  <si>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</si>
  <si>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</si>
  <si>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</si>
  <si>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</si>
  <si>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</si>
  <si>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</si>
  <si>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</si>
  <si>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</si>
  <si>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PCM-20251018-00000393</t>
  </si>
  <si>
    <t>ETA 180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</si>
  <si>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</si>
  <si>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</si>
  <si>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</si>
  <si>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</si>
  <si>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PCM-20251018-00000145 </t>
  </si>
  <si>
    <t>access issue located company building  main door closed and no one available.</t>
  </si>
  <si>
    <t xml:space="preserv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</si>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</sst>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xf numFmtId="0" fontId="20" fillId="7" borderId="5"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6" totalsRowShown="0" headerRowDxfId="174" dataDxfId="173" headerRowBorderDxfId="171" tableBorderDxfId="172" totalsRowBorderDxfId="170">
  <autoFilter ref="A1:L11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7" totalsRowShown="0" headerRowDxfId="48" dataDxfId="47" headerRowBorderDxfId="45" tableBorderDxfId="46" totalsRowBorderDxfId="44">
  <autoFilter ref="A1:L33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2" totalsRowShown="0" headerRowDxfId="31" dataDxfId="30" headerRowBorderDxfId="28" tableBorderDxfId="29">
  <autoFilter ref="A1:L57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6"/>
  <sheetViews>
    <sheetView workbookViewId="0">
      <selection activeCell="C4" sqref="C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285.35809791666543</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4.8627853009238606</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72" t="s">
        <v>38968</v>
      </c>
      <c r="B4" s="159" t="str">
        <f>IFERROR(VLOOKUP(D4,DB!A:K,11,0),"")</f>
        <v>R1</v>
      </c>
      <c r="C4" s="139">
        <v>1</v>
      </c>
      <c r="D4" s="139" t="s">
        <v>21438</v>
      </c>
      <c r="E4" s="140" t="s">
        <v>38964</v>
      </c>
      <c r="F4" s="141">
        <v>45948.260937500003</v>
      </c>
      <c r="G4" s="142">
        <f ca="1">IFERROR(NOW()-F4,"")</f>
        <v>4.5586226849991363E-2</v>
      </c>
      <c r="H4" s="141">
        <v>45948.255844907406</v>
      </c>
      <c r="I4" s="139" t="str">
        <f>IFERROR(VLOOKUP(D4,DB!A:F,6,0),"")</f>
        <v>SCECO</v>
      </c>
      <c r="J4" s="139" t="str">
        <f>IFERROR(VLOOKUP(D4,DB!A:G,7,0),"")</f>
        <v>No BB Design+Good</v>
      </c>
      <c r="K4" s="143" t="s">
        <v>38969</v>
      </c>
      <c r="L4" s="144" t="str">
        <f>IFERROR(VLOOKUP(D4,DB!A:I,9,0),"")</f>
        <v>Latis</v>
      </c>
      <c r="M4" s="67"/>
    </row>
    <row r="5" spans="1:15" ht="15" customHeight="1">
      <c r="A5" s="172"/>
      <c r="B5" s="159" t="str">
        <f>IFERROR(VLOOKUP(D5,DB!A:K,11,0),"")</f>
        <v/>
      </c>
      <c r="C5" s="139"/>
      <c r="D5" s="139"/>
      <c r="E5" s="140"/>
      <c r="F5" s="141"/>
      <c r="G5" s="142">
        <f ca="1">IFERROR(NOW()-F5,"")</f>
        <v>45948.306523726853</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45948.306523726853</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45948.306523726853</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45948.306523726853</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43"/>
      <c r="E9" s="140"/>
      <c r="F9" s="141"/>
      <c r="G9" s="142">
        <f ca="1">IFERROR(NOW()-F9,"")</f>
        <v>45948.306523726853</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45948.306523726853</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45948.306523726853</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45948.306523726853</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45948.306523726853</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45948.306523726853</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45948.306523726853</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45948.306523726853</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45948.306523726853</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45948.306523726853</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45948.306523726853</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45948.306523726853</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45948.306523726853</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45948.306523726853</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45948.306523726853</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45948.306523726853</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45948.306523726853</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45948.306523726853</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45948.306523726853</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45948.306523726853</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45948.306523726853</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45948.306523726853</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45948.306523726853</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45948.306523726853</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45948.306523726853</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45948.306523726853</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45948.306523726853</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45948.306523726853</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45948.306523726853</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45948.306523726853</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45948.306523726853</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45948.306523726853</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45948.306523726853</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45948.306523726853</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45948.306523726853</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45948.306523726853</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45948.306523726853</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45948.306523726853</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45948.306523726853</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45948.306523726853</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45948.306523726853</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45948.306523726853</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45948.306523726853</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45948.306523726853</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45948.306523726853</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45948.306523726853</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45948.306523726853</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45948.306523726853</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45948.306523726853</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45948.306523726853</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45948.306523726853</v>
      </c>
      <c r="H59" s="141"/>
      <c r="I59" s="139" t="str">
        <f>IFERROR(VLOOKUP(D59,DB!A:F,6,0),"")</f>
        <v/>
      </c>
      <c r="J59" s="139" t="str">
        <f>IFERROR(VLOOKUP(D59,DB!A:G,7,0),"")</f>
        <v/>
      </c>
      <c r="K59" s="143"/>
      <c r="L59" s="144" t="str">
        <f>IFERROR(VLOOKUP(D59,DB!A:I,9,0),"")</f>
        <v/>
      </c>
    </row>
    <row r="60" spans="1:12" ht="15" customHeight="1">
      <c r="A60" s="160"/>
      <c r="B60" s="161" t="str">
        <f>IFERROR(VLOOKUP(D60,DB!A:K,11,0),"")</f>
        <v/>
      </c>
      <c r="C60" s="161"/>
      <c r="D60" s="161"/>
      <c r="E60" s="162"/>
      <c r="F60" s="163"/>
      <c r="G60" s="164">
        <f ca="1">IFERROR(NOW()-F60,"")</f>
        <v>45948.306523726853</v>
      </c>
      <c r="H60" s="163"/>
      <c r="I60" s="161" t="str">
        <f>IFERROR(VLOOKUP(D60,DB!A:F,6,0),"")</f>
        <v/>
      </c>
      <c r="J60" s="161" t="str">
        <f>IFERROR(VLOOKUP(D60,DB!A:G,7,0),"")</f>
        <v/>
      </c>
      <c r="K60" s="165"/>
      <c r="L60" s="166" t="str">
        <f>IFERROR(VLOOKUP(D60,DB!A:I,9,0),"")</f>
        <v/>
      </c>
    </row>
    <row r="61" spans="1:12" ht="15" customHeight="1">
      <c r="A61" s="138"/>
      <c r="B61" s="139" t="str">
        <f>IFERROR(VLOOKUP(D61,DB!A:K,11,0),"")</f>
        <v/>
      </c>
      <c r="C61" s="139"/>
      <c r="D61" s="139"/>
      <c r="E61" s="140"/>
      <c r="F61" s="141"/>
      <c r="G61" s="142">
        <f ca="1">IFERROR(NOW()-F61,"")</f>
        <v>45948.306523726853</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45948.306523726853</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45948.306523726853</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45948.306523726853</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45948.306523726853</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45948.306523726853</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45948.306523726853</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45948.306523726853</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45948.306523726853</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45948.306523726853</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45948.306523726853</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45948.306523726853</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45948.306523726853</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45948.306523726853</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45948.306523726853</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45948.306523726853</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45948.306523726853</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45948.306523726853</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45948.306523726853</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45948.306523726853</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45948.306523726853</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45948.306523726853</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45948.306523726853</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45948.306523726853</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45948.306523726853</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45948.306523726853</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45948.306523726853</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45948.306523726853</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45948.306523726853</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45948.306523726853</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45948.306523726853</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45948.306523726853</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45948.306523726853</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45948.306523726853</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45948.306523726853</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45948.306523726853</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45948.306523726853</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45948.306523726853</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45948.306523726853</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45948.306523726853</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45948.306523726853</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45948.306523726853</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45948.306523726853</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45948.306523726853</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45948.306523726853</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45948.306523726853</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45948.306523726853</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45948.306523726853</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45948.306523726853</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45948.306523726853</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45948.306523726853</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45948.306523726853</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45948.306523726853</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45948.306523726853</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45948.306523726853</v>
      </c>
      <c r="H115" s="141"/>
      <c r="I115" s="139" t="str">
        <f>IFERROR(VLOOKUP(D115,DB!A:F,6,0),"")</f>
        <v/>
      </c>
      <c r="J115" s="139" t="str">
        <f>IFERROR(VLOOKUP(D115,DB!A:G,7,0),"")</f>
        <v/>
      </c>
      <c r="K115" s="143"/>
      <c r="L115" s="144" t="str">
        <f>IFERROR(VLOOKUP(D115,DB!A:I,9,0),"")</f>
        <v/>
      </c>
    </row>
    <row r="116" spans="1:12" ht="15" customHeight="1">
      <c r="A116" s="160"/>
      <c r="B116" s="161" t="str">
        <f>IFERROR(VLOOKUP(D116,DB!A:K,11,0),"")</f>
        <v/>
      </c>
      <c r="C116" s="161"/>
      <c r="D116" s="161"/>
      <c r="E116" s="162"/>
      <c r="F116" s="163"/>
      <c r="G116" s="164">
        <f ca="1">IFERROR(NOW()-F116,"")</f>
        <v>45948.306523726853</v>
      </c>
      <c r="H116" s="163"/>
      <c r="I116" s="161" t="str">
        <f>IFERROR(VLOOKUP(D116,DB!A:F,6,0),"")</f>
        <v/>
      </c>
      <c r="J116" s="161" t="str">
        <f>IFERROR(VLOOKUP(D116,DB!A:G,7,0),"")</f>
        <v/>
      </c>
      <c r="K116" s="165"/>
      <c r="L116" s="166" t="str">
        <f>IFERROR(VLOOKUP(D116,DB!A:I,9,0),"")</f>
        <v/>
      </c>
    </row>
  </sheetData>
  <customSheetViews>
    <customSheetView guid="{F6042A99-DD27-4453-835D-0834D95730CC}" filter="1" showAutoFilter="1">
      <pageMargins left="0" right="0" top="0" bottom="0" header="0" footer="0"/>
      <autoFilter ref="B1:M1" xr:uid="{6367C73C-CC32-4122-B0C4-967438607AAC}"/>
    </customSheetView>
  </customSheetViews>
  <dataValidations count="2">
    <dataValidation allowBlank="1" showInputMessage="1" showErrorMessage="1" sqref="E1" xr:uid="{5DBA255D-CDD9-49FB-AD3C-AF70AB4EE696}"/>
    <dataValidation type="list" allowBlank="1" showInputMessage="1" showErrorMessage="1" sqref="E2:E11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38970</v>
      </c>
      <c r="N1" s="92" t="s">
        <v>38971</v>
      </c>
      <c r="O1" s="92" t="s">
        <v>38972</v>
      </c>
      <c r="P1" s="92" t="s">
        <v>38973</v>
      </c>
      <c r="Q1" s="92" t="s">
        <v>38974</v>
      </c>
      <c r="R1" s="92" t="s">
        <v>38975</v>
      </c>
      <c r="S1" s="92" t="s">
        <v>38976</v>
      </c>
      <c r="T1" s="92" t="s">
        <v>38977</v>
      </c>
      <c r="U1" s="92" t="s">
        <v>38978</v>
      </c>
      <c r="V1" s="92" t="s">
        <v>38979</v>
      </c>
      <c r="W1" s="92" t="s">
        <v>38980</v>
      </c>
      <c r="X1" s="92" t="s">
        <v>38981</v>
      </c>
      <c r="Y1" s="92" t="s">
        <v>38982</v>
      </c>
      <c r="Z1" s="92" t="s">
        <v>38983</v>
      </c>
      <c r="AA1" s="92" t="s">
        <v>38984</v>
      </c>
      <c r="AB1" s="92" t="s">
        <v>38985</v>
      </c>
      <c r="AC1" s="92" t="s">
        <v>38986</v>
      </c>
      <c r="AD1" s="92" t="s">
        <v>38987</v>
      </c>
      <c r="AE1" s="92" t="s">
        <v>38988</v>
      </c>
      <c r="AF1" s="92" t="s">
        <v>38989</v>
      </c>
      <c r="AG1" s="92" t="s">
        <v>38990</v>
      </c>
      <c r="AH1" s="92" t="s">
        <v>38991</v>
      </c>
      <c r="AI1" s="92" t="s">
        <v>38992</v>
      </c>
      <c r="AJ1" s="92" t="s">
        <v>38993</v>
      </c>
      <c r="AK1" s="92" t="s">
        <v>38994</v>
      </c>
      <c r="AL1" s="92" t="s">
        <v>38995</v>
      </c>
      <c r="AM1" s="92" t="s">
        <v>38996</v>
      </c>
      <c r="AN1" s="92" t="s">
        <v>38997</v>
      </c>
      <c r="AO1" s="92" t="s">
        <v>38998</v>
      </c>
      <c r="AP1" s="92" t="s">
        <v>38999</v>
      </c>
      <c r="AQ1" s="92" t="s">
        <v>39000</v>
      </c>
      <c r="AR1" s="92" t="s">
        <v>39001</v>
      </c>
      <c r="AS1" s="92" t="s">
        <v>39002</v>
      </c>
      <c r="AT1" s="92" t="s">
        <v>39003</v>
      </c>
      <c r="AU1" s="92" t="s">
        <v>39004</v>
      </c>
      <c r="AV1" s="92" t="s">
        <v>39005</v>
      </c>
      <c r="AW1" s="92" t="s">
        <v>39006</v>
      </c>
      <c r="AX1" s="92" t="s">
        <v>39007</v>
      </c>
      <c r="AY1" s="92" t="s">
        <v>39008</v>
      </c>
      <c r="AZ1" s="92" t="s">
        <v>39009</v>
      </c>
      <c r="BA1" s="92" t="s">
        <v>39010</v>
      </c>
      <c r="BB1" s="92" t="s">
        <v>39011</v>
      </c>
      <c r="BC1" s="92" t="s">
        <v>39012</v>
      </c>
      <c r="BD1" s="92" t="s">
        <v>39013</v>
      </c>
      <c r="BE1" s="92" t="s">
        <v>39014</v>
      </c>
      <c r="BF1" s="92" t="s">
        <v>39015</v>
      </c>
      <c r="BG1" s="92" t="s">
        <v>39016</v>
      </c>
      <c r="BH1" s="92" t="s">
        <v>39017</v>
      </c>
      <c r="BI1" s="92" t="s">
        <v>39018</v>
      </c>
      <c r="BJ1" s="92" t="s">
        <v>39019</v>
      </c>
      <c r="BK1" s="92" t="s">
        <v>39020</v>
      </c>
      <c r="BL1" s="92" t="s">
        <v>39021</v>
      </c>
      <c r="BM1" s="92" t="s">
        <v>39022</v>
      </c>
      <c r="BN1" s="92" t="s">
        <v>39023</v>
      </c>
      <c r="BO1" s="92" t="s">
        <v>39024</v>
      </c>
      <c r="BP1" s="92" t="s">
        <v>39025</v>
      </c>
      <c r="BQ1" s="92" t="s">
        <v>39026</v>
      </c>
      <c r="BR1" s="92" t="s">
        <v>39027</v>
      </c>
      <c r="BS1" s="92" t="s">
        <v>39028</v>
      </c>
      <c r="BT1" s="92" t="s">
        <v>39029</v>
      </c>
      <c r="BU1" s="92" t="s">
        <v>39030</v>
      </c>
      <c r="BV1" s="92" t="s">
        <v>39031</v>
      </c>
      <c r="BW1" s="92" t="s">
        <v>39032</v>
      </c>
      <c r="BX1" s="92" t="s">
        <v>39033</v>
      </c>
      <c r="BY1" s="92" t="s">
        <v>39034</v>
      </c>
      <c r="BZ1" s="92" t="s">
        <v>39035</v>
      </c>
      <c r="CA1" s="92" t="s">
        <v>39036</v>
      </c>
      <c r="CB1" s="92" t="s">
        <v>39037</v>
      </c>
      <c r="CC1" s="92" t="s">
        <v>39038</v>
      </c>
      <c r="CD1" s="92" t="s">
        <v>39039</v>
      </c>
      <c r="CE1" s="92" t="s">
        <v>39040</v>
      </c>
      <c r="CF1" s="92" t="s">
        <v>39041</v>
      </c>
      <c r="CG1" s="92" t="s">
        <v>39042</v>
      </c>
      <c r="CH1" s="92" t="s">
        <v>39043</v>
      </c>
      <c r="CI1" s="92" t="s">
        <v>39044</v>
      </c>
      <c r="CJ1" s="92" t="s">
        <v>39045</v>
      </c>
    </row>
    <row r="2" spans="1:88" s="71" customFormat="1" ht="31.5" customHeight="1">
      <c r="A2" s="64" t="s">
        <v>39046</v>
      </c>
      <c r="B2" s="64" t="s">
        <v>27</v>
      </c>
      <c r="C2" s="64">
        <v>1</v>
      </c>
      <c r="D2" s="64" t="s">
        <v>19278</v>
      </c>
      <c r="E2" s="89" t="s">
        <v>39047</v>
      </c>
      <c r="F2" s="77">
        <v>45322.056979166664</v>
      </c>
      <c r="G2" s="78" t="s">
        <v>39048</v>
      </c>
      <c r="H2" s="91">
        <v>45322.050729166665</v>
      </c>
      <c r="I2" s="64" t="s">
        <v>83</v>
      </c>
      <c r="J2" s="64" t="s">
        <v>65</v>
      </c>
      <c r="K2" s="90" t="s">
        <v>39049</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39050</v>
      </c>
      <c r="B3" s="64" t="str">
        <f>IFERROR(VLOOKUP(D3,DB!A:K,11,0),"")</f>
        <v>R2</v>
      </c>
      <c r="C3" s="64">
        <v>1</v>
      </c>
      <c r="D3" s="64" t="s">
        <v>31078</v>
      </c>
      <c r="E3" s="77" t="s">
        <v>38964</v>
      </c>
      <c r="F3" s="77">
        <v>45806.727083333331</v>
      </c>
      <c r="G3" s="78">
        <f ca="1">IFERROR(NOW()-F3,"-")</f>
        <v>141.57944050926017</v>
      </c>
      <c r="H3" s="77">
        <v>45791.543067129627</v>
      </c>
      <c r="I3" s="64" t="str">
        <f>IFERROR(VLOOKUP(D3,DB!A:F,6,0),"")</f>
        <v>SCECO</v>
      </c>
      <c r="J3" s="64" t="str">
        <f>IFERROR(VLOOKUP(D3,DB!A:G,7,0),"")</f>
        <v>No BB Shifted</v>
      </c>
      <c r="K3" s="90" t="s">
        <v>39051</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39052</v>
      </c>
      <c r="B4" s="64" t="str">
        <f>IFERROR(VLOOKUP(D4,DB!A:K,11,0),"")</f>
        <v>R2</v>
      </c>
      <c r="C4" s="64">
        <v>1</v>
      </c>
      <c r="D4" s="64" t="s">
        <v>29168</v>
      </c>
      <c r="E4" s="89" t="s">
        <v>38964</v>
      </c>
      <c r="F4" s="77">
        <v>45824.999837962961</v>
      </c>
      <c r="G4" s="78">
        <f ca="1">IFERROR(NOW()-F4,"-")</f>
        <v>123.30668587963009</v>
      </c>
      <c r="H4" s="77">
        <v>45824.993587962963</v>
      </c>
      <c r="I4" s="64" t="str">
        <f>IFERROR(VLOOKUP(D4,DB!A:F,6,0),"")</f>
        <v>Generator-SG</v>
      </c>
      <c r="J4" s="64" t="str">
        <f>IFERROR(VLOOKUP(D4,DB!A:G,7,0),"")</f>
        <v>Good</v>
      </c>
      <c r="K4" s="90" t="s">
        <v>39053</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39054</v>
      </c>
      <c r="B5" s="18" t="str">
        <f>IFERROR(VLOOKUP(D5,DB!A:K,11,0),"")</f>
        <v>R2</v>
      </c>
      <c r="C5" s="18">
        <v>2</v>
      </c>
      <c r="D5" s="18" t="s">
        <v>17684</v>
      </c>
      <c r="E5" s="117" t="s">
        <v>38964</v>
      </c>
      <c r="F5" s="91">
        <v>45944.495775462965</v>
      </c>
      <c r="G5" s="119">
        <f ca="1">IFERROR(NOW()-F5,"-")</f>
        <v>3.8107483796266024</v>
      </c>
      <c r="H5" s="118">
        <v>45937.721967592595</v>
      </c>
      <c r="I5" s="18" t="str">
        <f>IFERROR(VLOOKUP(D5,DB!A:F,6,0),"")</f>
        <v>SCECO</v>
      </c>
      <c r="J5" s="18" t="str">
        <f>IFERROR(VLOOKUP(D5,DB!A:G,7,0),"")</f>
        <v>Vandalized</v>
      </c>
      <c r="K5" s="19" t="s">
        <v>39055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39056</v>
      </c>
      <c r="B6" s="18" t="str">
        <f>IFERROR(VLOOKUP(D6,DB!A:K,11,0),"")</f>
        <v>R2</v>
      </c>
      <c r="C6" s="18">
        <v>4</v>
      </c>
      <c r="D6" s="117" t="s">
        <v>18755</v>
      </c>
      <c r="E6" s="117" t="s">
        <v>38964</v>
      </c>
      <c r="F6" s="118">
        <v>45947.78402777778</v>
      </c>
      <c r="G6" s="119">
        <f ca="1">IFERROR(NOW()-F6,"-")</f>
        <v>0.52249606481200317</v>
      </c>
      <c r="H6" s="118">
        <v>45947.775729166664</v>
      </c>
      <c r="I6" s="18" t="str">
        <f>IFERROR(VLOOKUP(D6,DB!A:F,6,0),"")</f>
        <v>SCECO</v>
      </c>
      <c r="J6" s="18" t="str">
        <f>IFERROR(VLOOKUP(D6,DB!A:G,7,0),"")</f>
        <v>Dead</v>
      </c>
      <c r="K6" s="19" t="s">
        <v>39057</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45948.306523842592</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64"/>
      <c r="E8" s="117"/>
      <c r="F8" s="118"/>
      <c r="G8" s="119">
        <f ca="1">IFERROR(NOW()-F8,"-")</f>
        <v>45948.306523842592</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64"/>
      <c r="E9" s="117"/>
      <c r="F9" s="118"/>
      <c r="G9" s="119">
        <f ca="1">IFERROR(NOW()-F9,"-")</f>
        <v>45948.306523842592</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45948.306523842592</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64"/>
      <c r="E11" s="117"/>
      <c r="F11" s="118"/>
      <c r="G11" s="119">
        <f ca="1">IFERROR(NOW()-F11,"-")</f>
        <v>45948.306523842592</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64"/>
      <c r="E12" s="117"/>
      <c r="F12" s="118"/>
      <c r="G12" s="119">
        <f ca="1">IFERROR(NOW()-F12,"-")</f>
        <v>45948.306523842592</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45948.306523842592</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45948.306523842592</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45948.306523842592</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45948.306523842592</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45948.306523842592</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45948.306523842592</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45948.306523842592</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45948.306523842592</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45948.306523842592</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45948.306523842592</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45948.306523842592</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45948.306523842592</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45948.306523842592</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45948.306523842592</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45948.306523842592</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45948.306523842592</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45948.306523842592</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45948.306523842592</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45948.306523842592</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45948.306523842592</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45948.306523842592</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45948.306523842592</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45948.306523842592</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45948.306523842592</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45948.306523842592</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45948.306523842592</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45948.306523842592</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45948.306523842592</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45948.306523842592</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45948.306523842592</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45948.306523842592</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45948.306523842592</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45948.306523842592</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45948.306523842592</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45948.306523842592</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45948.306523842592</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45948.306523842592</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45948.306523842592</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45948.306523842592</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45948.306523842592</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45948.306523842592</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45948.306523842592</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45948.306523842592</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45948.306523842592</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45948.306523842592</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45948.306523842592</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45948.306523842592</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45948.306523842592</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45948.306523842592</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45948.306523842592</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45948.306523842592</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45948.306523842592</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45948.306523842592</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45948.306523842592</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45948.306523842592</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45948.306523842592</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45948.306523842592</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45948.306523842592</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45948.306523842592</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45948.306523842592</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45948.306523842592</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45948.306523842592</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45948.306523842592</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45948.306523842592</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45948.306523842592</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45948.306523842592</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45948.306523842592</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45948.306523842592</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45948.306523842592</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45948.306523842592</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45948.306523842592</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45948.306523842592</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45948.306523842592</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45948.306523842592</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45948.306523842592</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45948.306523842592</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45948.306523842592</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45948.306523842592</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45948.306523842592</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45948.306523842592</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45948.306523842592</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45948.306523842592</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45948.306523842592</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45948.306523842592</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45948.306523842592</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45948.306523842592</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45948.306523842592</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45948.306523842592</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45948.306523842592</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45948.306523842592</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45948.306523842592</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45948.306523842592</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45948.306523842592</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45948.306523842592</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45948.306523842592</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39058</v>
      </c>
      <c r="B2" s="64" t="str">
        <f>IFERROR(VLOOKUP(D2,DB!A:K,11,0),"")</f>
        <v>R3</v>
      </c>
      <c r="C2" s="18">
        <v>1</v>
      </c>
      <c r="D2" s="18" t="s">
        <v>19137</v>
      </c>
      <c r="E2" s="18" t="s">
        <v>38964</v>
      </c>
      <c r="F2" s="20">
        <v>45948.272499999999</v>
      </c>
      <c r="G2" s="21">
        <f t="shared" ref="G2:G51" ca="1" si="0">IFERROR(NOW()-F2,"-")</f>
        <v>3.4023842592432629E-2</v>
      </c>
      <c r="H2" s="22">
        <v>45948.267291666663</v>
      </c>
      <c r="I2" s="19" t="str">
        <f>IFERROR(VLOOKUP(D2,DB!A:F,6,0),"")</f>
        <v>Generator-SG</v>
      </c>
      <c r="J2" s="18" t="str">
        <f>IFERROR(VLOOKUP(D2,DB!A:G,7,0),"")</f>
        <v>Vandalized</v>
      </c>
      <c r="K2" s="47" t="s">
        <v>39059</v>
      </c>
      <c r="L2" s="23" t="str">
        <f>IFERROR(VLOOKUP(D2,DB!A:I,9,0),"")</f>
        <v>Latis</v>
      </c>
    </row>
    <row r="3" spans="1:13" ht="15" customHeight="1">
      <c r="A3" s="19"/>
      <c r="B3" s="64" t="str">
        <f>IFERROR(VLOOKUP(D3,DB!A:K,11,0),"")</f>
        <v/>
      </c>
      <c r="C3" s="18"/>
      <c r="D3" s="64"/>
      <c r="E3" s="18"/>
      <c r="F3" s="20"/>
      <c r="G3" s="21">
        <f t="shared" ca="1" si="0"/>
        <v>45948.306523842592</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45948.306523842592</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45948.306523842592</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45948.306523842592</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45948.306523842592</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45948.306523842592</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45948.306523842592</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45948.306523842592</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45948.306523842592</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45948.306523842592</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45948.306523842592</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45948.306523842592</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45948.306523842592</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45948.306523842592</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45948.306523842592</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45948.306523842592</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45948.306523842592</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45948.306523842592</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45948.306523842592</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45948.306523842592</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45948.306523842592</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45948.306523842592</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45948.306523842592</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45948.306523842592</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45948.306523842592</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45948.306523842592</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45948.306523842592</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45948.306523842592</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45948.306523842592</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45948.306523842592</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45948.306523842592</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45948.306523842592</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45948.306523842592</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45948.306523842592</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45948.306523842592</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45948.306523842592</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45948.306523842592</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45948.306523842592</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45948.306523842592</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45948.306523842592</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45948.306523842592</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45948.306523842592</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45948.306523842592</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45948.306523842592</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45948.306523842592</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45948.306523842592</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45948.306523842592</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45948.306523842592</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45948.306523842592</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45948.306523842592</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45948.306523842592</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45948.306523842592</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45948.306523842592</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45948.306523842592</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45948.306523842592</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45948.306523842592</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45948.306523842592</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45948.306523842592</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45948.306523842592</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45948.306523842592</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45948.306523842592</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45948.306523842592</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45948.306523842592</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45948.306523842592</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45948.306523842592</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45948.306523842592</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45948.306523842592</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45948.306523842592</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45948.306523842592</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45948.306523842592</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45948.306523842592</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45948.306523842592</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45948.306523842592</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45948.306523842592</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45948.306523842592</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45948.306523842592</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45948.306523842592</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45948.306523842592</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45948.306523842592</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45948.306523842592</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45948.306523842592</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45948.306523842592</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45948.306523842592</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45948.306523842592</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45948.306523842592</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45948.306523842592</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45948.306523842592</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45948.306523842592</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45948.306523842592</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45948.306523842592</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45948.306523842592</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45948.306523842592</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45948.306523842592</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45948.306523842592</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45948.306523842592</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45948.306523842592</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45948.306523842592</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45948.306523842592</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45948.306523842592</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45948.306523842592</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45948.306523842592</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45948.306523842592</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45948.306523842592</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45948.306523842592</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45948.306523842592</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45948.306523842592</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45948.306523842592</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45948.306523842592</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45948.306523842592</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45948.306523842592</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45948.306523842592</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45948.306523842592</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45948.306523842592</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45948.306523842592</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45948.306523842592</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45948.306523842592</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45948.306523842592</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45948.306523842592</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45948.306523842592</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45948.306523842592</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45948.306523842592</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45948.306523842592</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45948.306523842592</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45948.306523842592</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45948.306523842592</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45948.306523842592</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45948.306523842592</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45948.306523842592</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45948.306523842592</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45948.306523842592</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45948.306523842592</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45948.306523842592</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45948.306523842592</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45948.306523842592</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45948.306523842592</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45948.306523842592</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45948.306523842592</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45948.306523842592</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45948.306523842592</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45948.306523842592</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45948.306523842592</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45948.306523842592</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45948.306523842592</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45948.306523842592</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45948.306523842592</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45948.306523842592</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45948.306523842592</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45948.306523842592</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45948.306523842592</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45948.306523842592</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45948.306523842592</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45948.306523842592</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45948.306523842592</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45948.306523842592</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45948.306523842592</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45948.306523842592</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45948.306523842592</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45948.306523842592</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45948.306523842592</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45948.306523842592</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45948.306523842592</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45948.306523842592</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45948.306523842592</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45948.306523842592</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45948.306523842592</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45948.306523842592</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45948.306523842592</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45948.306523842592</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45948.306523842592</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45948.306523842592</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45948.306523842592</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45948.306523842592</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45948.306523842592</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45948.306523842592</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45948.306523842592</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45948.306523842592</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45948.306523842592</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45948.306523842592</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45948.306523842592</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45948.306523842592</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45948.306523842592</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45948.306523842592</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45948.306523842592</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45948.306523842592</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45948.306523842592</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45948.306523842592</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45948.306523842592</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45948.306523842592</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45948.306523842592</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45948.306523842592</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45948.306523842592</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45948.306523842592</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45948.306523842592</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45948.306523842592</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45948.306523842592</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45948.306523842592</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45948.306523842592</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45948.306523842592</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45948.306523842592</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45948.306523842592</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45948.306523842592</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45948.306523842592</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45948.306523842592</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45948.306523842592</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45948.306523842592</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45948.306523842592</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45948.306523842592</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45948.306523842592</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45948.306523842592</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45948.306523842592</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45948.306523842592</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45948.306523842592</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45948.306523842592</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45948.306523842592</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45948.306523842592</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45948.306523842592</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45948.306523842592</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45948.306523842592</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45948.306523842592</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45948.306523842592</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45948.306523842592</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45948.306523842592</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45948.306523842592</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45948.306523842592</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45948.306523842592</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45948.306523842592</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45948.306523842592</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45948.306523842592</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45948.306523842592</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45948.306523842592</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45948.306523842592</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45948.306523842592</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45948.306523842592</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45948.306523842592</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45948.306523842592</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45948.306523842592</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45948.306523842592</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45948.306523842592</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45948.306523842592</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45948.306523842592</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45948.306523842592</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45948.306523842592</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45948.306523842592</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45948.306523842592</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45948.306523842592</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45948.306523842592</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45948.306523842592</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45948.306523842592</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45948.306523842592</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45948.306523842592</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45948.306523842592</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45948.306523842592</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45948.306523842592</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45948.306523842592</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45948.306523842592</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45948.306523842592</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45948.306523842592</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45948.306523842592</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45948.306523842592</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45948.306523842592</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45948.306523842592</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45948.306523842592</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45948.306523842592</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45948.306523842592</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45948.306523842592</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45948.306523842592</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45948.306523842592</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45948.306523842592</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45948.306523842592</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45948.306523842592</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45948.306523842592</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45948.306523842592</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45948.306523842592</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45948.306523842592</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45948.306523842592</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45948.306523842592</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45948.306523842592</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45948.306523842592</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45948.306523842592</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45948.306523842592</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45948.306523842592</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45948.306523842592</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45948.306523842592</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45948.306523842592</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45948.306523842592</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45948.306523842592</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45948.306523842592</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45948.306523842592</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45948.306523842592</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45948.306523842592</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45948.306523842592</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45948.306523842592</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45948.306523842592</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45948.306523842592</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45948.306523842592</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45948.306523842592</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45948.306523842592</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45948.306523842592</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45948.306523842592</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45948.306523842592</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45948.306523842592</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45948.306523842592</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45948.306523842592</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45948.306523842592</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45948.306523842592</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45948.306523842592</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45948.306523842592</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45948.306523842592</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45948.306523842592</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45948.306523842592</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45948.306523842592</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45948.306523842592</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45948.306523842592</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45948.306523842592</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45948.306523842592</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45948.306523842592</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45948.306523842592</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45948.306523842592</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45948.306523842592</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45948.306523842592</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45948.306523842592</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45948.306523842592</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45948.306523842592</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45948.306523842592</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45948.306523842592</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45948.306523842592</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45948.306523842592</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45948.306523842592</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45948.306523842592</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45948.306523842592</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45948.306523842592</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45948.306523842592</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45948.306523842592</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45948.306523842592</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45948.306523842592</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45948.306523842592</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45948.306523842592</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45948.306523842592</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45948.306523842592</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45948.306523842592</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45948.306523842592</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45948.306523842592</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45948.306523842592</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45948.306523842592</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45948.306523842592</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45948.306523842592</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45948.306523842592</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45948.306523842592</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45948.306523842592</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45948.306523842592</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45948.306523842592</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45948.306523842592</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45948.306523842592</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45948.306523842592</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45948.306523842592</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45948.306523842592</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45948.306523842592</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45948.306523842592</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45948.306523842592</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45948.306523842592</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45948.306523842592</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45948.306523842592</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45948.306523842592</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45948.306523842592</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45948.306523842592</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45948.306523842592</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45948.306523842592</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45948.306523842592</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45948.306523842592</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45948.306523842592</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45948.306523842592</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45948.306523842592</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45948.306523842592</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45948.306523842592</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45948.306523842592</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45948.306523842592</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45948.306523842592</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45948.306523842592</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45948.306523842592</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45948.306523842592</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45948.306523842592</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45948.306523842592</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45948.306523842592</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45948.306523842592</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45948.306523842592</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45948.306523842592</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45948.306523842592</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45948.306523842592</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45948.306523842592</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45948.306523842592</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45948.306523842592</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45948.306523842592</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45948.306523842592</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45948.306523842592</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45948.306523842592</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45948.306523842592</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45948.306523842592</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45948.306523842592</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45948.306523842592</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45948.306523842592</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45948.306523842592</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45948.306523842592</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45948.306523842592</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45948.306523842592</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45948.306523842592</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45948.306523842592</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45948.306523842592</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45948.306523842592</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45948.306523842592</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45948.306523842592</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45948.306523842592</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45948.306523842592</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45948.306523842592</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45948.306523842592</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45948.306523842592</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45948.306523842592</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45948.306523842592</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45948.306523842592</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45948.306523842592</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45948.306523842592</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45948.306523842592</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45948.306523842592</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45948.306523842592</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45948.306523842592</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45948.306523842592</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45948.306523842592</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45948.306523842592</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45948.306523842592</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45948.306523842592</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45948.306523842592</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45948.306523842592</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45948.306523842592</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45948.306523842592</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45948.306523842592</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45948.306523842592</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45948.306523842592</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45948.306523842592</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45948.306523842592</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45948.306523842592</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45948.306523842592</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45948.306523842592</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45948.306523842592</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45948.306523842592</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45948.306523842592</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45948.306523842592</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45948.306523842592</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45948.306523842592</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45948.306523842592</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45948.306523842592</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45948.306523842592</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45948.306523842592</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45948.306523842592</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45948.306523842592</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45948.306523842592</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45948.306523842592</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45948.306523842592</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45948.306523842592</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45948.306523842592</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45948.306523842592</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45948.306523842592</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45948.306523842592</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45948.306523842592</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45948.306523842592</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45948.306523842592</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45948.306523842592</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45948.306523842592</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45948.306523842592</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45948.306523842592</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45948.306523842592</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45948.306523842592</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45948.306523842592</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45948.306523842592</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45948.306523842592</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45948.306523842592</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45948.306523842592</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45948.306523842592</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45948.306523842592</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45948.306523842592</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45948.306523842592</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45948.306523842592</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45948.306523842592</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45948.306523842592</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45948.306523842592</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45948.306523842592</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45948.306523842592</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45948.306523842592</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45948.306523842592</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45948.306523842592</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45948.306523842592</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45948.306523842592</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45948.306523842592</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45948.306523842592</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45948.306523842592</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45948.306523842592</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45948.306523842592</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45948.306523842592</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45948.306523842592</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45948.306523842592</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45948.306523842592</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45948.306523842592</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45948.306523842592</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45948.306523842592</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45948.306523842592</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45948.306523842592</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45948.306523842592</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45948.306523842592</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45948.306523842592</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45948.306523842592</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45948.306523842592</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45948.306523842592</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45948.306523842592</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45948.306523842592</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45948.306523842592</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45948.306523842592</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45948.306523842592</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45948.306523842592</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45948.306523842592</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45948.306523842592</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45948.306523842592</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45948.306523842592</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45948.306523842592</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45948.306523842592</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45948.306523842592</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45948.306523842592</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45948.306523842592</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45948.306523842592</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45948.306523842592</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45948.306523842592</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45948.306523842592</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45948.306523842592</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45948.306523842592</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45948.306523842592</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45948.306523842592</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45948.306523842592</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45948.306523842592</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45948.306523842592</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45948.306523842592</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45948.306523842592</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45948.306523842592</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45948.306523842592</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45948.306523842592</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45948.306523842592</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45948.306523842592</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45948.306523842592</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45948.306523842592</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45948.306523842592</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45948.306523842592</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45948.306523842592</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45948.306523842592</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45948.306523842592</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45948.306523842592</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45948.306523842592</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45948.306523842592</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45948.306523842592</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45948.306523842592</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45948.306523842592</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45948.306523842592</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45948.306523842592</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45948.306523842592</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45948.306523842592</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45948.306523842592</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45948.306523842592</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45948.306523842592</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45948.306523842592</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45948.306523842592</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45948.306523842592</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45948.306523842592</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45948.306523842592</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45948.306523842592</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45948.306523842592</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45948.306523842592</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45948.306523842592</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45948.306523842592</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45948.306523842592</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45948.306523842592</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45948.306523842592</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45948.306523842592</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45948.306523842592</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45948.306523842592</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45948.306523842592</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45948.306523842592</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45948.306523842592</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45948.306523842592</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45948.306523842592</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45948.306523842592</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45948.306523842592</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45948.306523842592</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45948.306523842592</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45948.306523842592</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45948.306523842592</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45948.306523842592</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45948.306523842592</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45948.306523842592</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45948.306523842592</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45948.306523842592</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45948.306523842592</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45948.306523842592</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45948.306523842592</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45948.306523842592</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45948.306523842592</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45948.306523842592</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45948.306523842592</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45948.306523842592</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45948.306523842592</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45948.306523842592</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45948.306523842592</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45948.306523842592</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45948.306523842592</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45948.306523842592</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45948.306523842592</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45948.306523842592</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45948.306523842592</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45948.306523842592</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45948.306523842592</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45948.306523842592</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45948.306523842592</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45948.306523842592</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45948.306523842592</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45948.306523842592</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45948.306523842592</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45948.306523842592</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45948.306523842592</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45948.306523842592</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45948.306523842592</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45948.306523842592</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45948.306523842592</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45948.306523842592</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45948.306523842592</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45948.306523842592</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45948.306523842592</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45948.306523842592</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45948.306523842592</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45948.306523842592</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45948.306523842592</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45948.306523842592</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45948.306523842592</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45948.306523842592</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45948.306523842592</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45948.306523842592</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45948.306523842592</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45948.306523842592</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45948.306523842592</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45948.306523842592</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45948.306523842592</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45948.306523842592</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45948.306523842592</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45948.306523842592</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45948.306523842592</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45948.306523842592</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45948.306523842592</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45948.306523842592</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45948.306523842592</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45948.306523842592</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45948.306523842592</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45948.306523842592</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45948.306523842592</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45948.306523842592</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45948.306523842592</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45948.306523842592</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45948.306523842592</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45948.306523842592</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45948.306523842592</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45948.306523842592</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45948.306523842592</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45948.306523842592</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45948.306523842592</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45948.306523842592</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45948.306523842592</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45948.306523842592</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45948.306523842592</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45948.306523842592</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45948.306523842592</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45948.306523842592</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45948.306523842592</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45948.306523842592</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45948.306523842592</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45948.306523842592</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45948.306523842592</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45948.306523842592</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45948.306523842592</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45948.306523842592</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45948.306523842592</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45948.306523842592</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45948.306523842592</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45948.306523842592</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45948.306523842592</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45948.306523842592</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45948.306523842592</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45948.306523842592</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45948.306523842592</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45948.306523842592</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45948.306523842592</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45948.306523842592</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45948.306523842592</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45948.306523842592</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45948.306523842592</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45948.306523842592</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45948.306523842592</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45948.306523842592</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45948.306523842592</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45948.306523842592</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45948.306523842592</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45948.306523842592</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45948.306523842592</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45948.306523842592</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45948.306523842592</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45948.306523842592</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45948.306523842592</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45948.306523842592</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45948.306523842592</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45948.306523842592</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45948.306523842592</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45948.306523842592</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45948.306523842592</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45948.306523842592</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45948.306523842592</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45948.306523842592</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45948.306523842592</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45948.306523842592</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45948.306523842592</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45948.306523842592</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45948.306523842592</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45948.306523842592</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45948.306523842592</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45948.306523842592</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45948.306523842592</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45948.306523842592</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45948.306523842592</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45948.306523842592</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45948.306523842592</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45948.306523842592</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45948.306523842592</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45948.306523842592</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45948.306523842592</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45948.306523842592</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45948.306523842592</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45948.306523842592</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45948.306523842592</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45948.306523842592</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45948.306523842592</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45948.306523842592</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45948.306523842592</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45948.306523842592</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45948.306523842592</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45948.306523842592</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45948.306523842592</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45948.306523842592</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45948.306523842592</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45948.306523842592</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45948.306523842592</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45948.306523842592</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45948.306523842592</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45948.306523842592</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45948.306523842592</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45948.306523842592</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45948.306523842592</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45948.306523842592</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45948.306523842592</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45948.306523842592</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45948.306523842592</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45948.306523842592</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45948.306523842592</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45948.306523842592</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45948.306523842592</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45948.306523842592</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45948.306523842592</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45948.306523842592</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45948.306523842592</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45948.306523842592</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45948.306523842592</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45948.306523842592</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45948.306523842592</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45948.306523842592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45948.306523842592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45948.306523842592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45948.306523842592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45948.306523842592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45948.306523842592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45948.306523842592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45948.306523842592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45948.306523842592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45948.306523842592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45948.306523842592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45948.306523842592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45948.306523842592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45948.306523842592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45948.306523842592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45948.306523842592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45948.306523842592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45948.306523842592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45948.306523842592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45948.306523842592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45948.306523842592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45948.306523842592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45948.306523842592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45948.306523842592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45948.306523842592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45948.306523842592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45948.306523842592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45948.306523842592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45948.306523842592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45948.306523842592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45948.306523842592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45948.306523842592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45948.306523842592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45948.306523842592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45948.306523842592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45948.306523842592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45948.306523842592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45948.306523842592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45948.306523842592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45948.306523842592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45948.306523842592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45948.306523842592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45948.306523842592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45948.306523842592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45948.306523842592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45948.306523842592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45948.306523842592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45948.306523842592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45948.306523842592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45948.306523842592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45948.306523842592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45948.306523842592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45948.306523842592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45948.306523842592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45948.306523842592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45948.306523842592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45948.306523842592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45948.306523842592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45948.306523842592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45948.306523842592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45948.306523842592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45948.306523842592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45948.306523842592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45948.306523842592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45948.306523842592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45948.306523842592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45948.306523842592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45948.306523842592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45948.306523842592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45948.306523842592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45948.306523842592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45948.306523842592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45948.306523842592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45948.306523842592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45948.306523842592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45948.306523842592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45948.306523842592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45948.306523842592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45948.306523842592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45948.306523842592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45948.306523842592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45948.306523842592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45948.306523842592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45948.306523842592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45948.306523842592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45948.306523842592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45948.306523842592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45948.306523842592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45948.306523842592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45948.306523842592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45948.306523842592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45948.306523842592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45948.306523842592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45948.306523842592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45948.306523842592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45948.306523842592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45948.306523842592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45948.306523842592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45948.306523842592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45948.306523842592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45948.306523842592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45948.306523842592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45948.306523842592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45948.306523842592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45948.306523842592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45948.306523842592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45948.306523842592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45948.306523842592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45948.306523842592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45948.306523842592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45948.306523842592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45948.306523842592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45948.306523842592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45948.306523842592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45948.306523842592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45948.306523842592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45948.306523842592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45948.306523842592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45948.306523842592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45948.306523842592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45948.306523842592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45948.306523842592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45948.306523842592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45948.306523842592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45948.306523842592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45948.306523842592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45948.306523842592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45948.306523842592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45948.306523842592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45948.306523842592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45948.306523842592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45948.306523842592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45948.306523842592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45948.306523842592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45948.306523842592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45948.306523842592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45948.306523842592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45948.306523842592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45948.306523842592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45948.306523842592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45948.306523842592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45948.306523842592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45948.306523842592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45948.306523842592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45948.306523842592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45948.306523842592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45948.306523842592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45948.306523842592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45948.306523842592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45948.306523842592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45948.306523842592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45948.306523842592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45948.306523842592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45948.306523842592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45948.306523842592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45948.306523842592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45948.306523842592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45948.306523842592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45948.306523842592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45948.306523842592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45948.306523842592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45948.306523842592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45948.306523842592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45948.306523842592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45948.306523842592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45948.306523842592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45948.306523842592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45948.306523842592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45948.306523842592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45948.306523842592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45948.306523842592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45948.306523842592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45948.306523842592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45948.306523842592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45948.306523842592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45948.306523842592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45948.306523842592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45948.306523842592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45948.306523842592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45948.306523842592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45948.306523842592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45948.306523842592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45948.306523842592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45948.306523842592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45948.306523842592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45948.306523842592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45948.306523842592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45948.306523842592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45948.306523842592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45948.306523842592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45948.306523842592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45948.306523842592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45948.306523842592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45948.306523842592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45948.306523842592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45948.306523842592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45948.306523842592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45948.306523842592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45948.306523842592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45948.306523842592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45948.306523842592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45948.306523842592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45948.306523842592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45948.306523842592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45948.306523842592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45948.306523842592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45948.306523842592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45948.306523842592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45948.306523842592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45948.306523842592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45948.306523842592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45948.306523842592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45948.306523842592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45948.306523842592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45948.306523842592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45948.306523842592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45948.306523842592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45948.306523842592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45948.306523842592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45948.306523842592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45948.306523842592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45948.306523842592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45948.306523842592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45948.306523842592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45948.306523842592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45948.306523842592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45948.306523842592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45948.306523842592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45948.306523842592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45948.306523842592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45948.306523842592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45948.306523842592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45948.306523842592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45948.306523842592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45948.306523842592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45948.306523842592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45948.306523842592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45948.306523842592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45948.306523842592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45948.306523842592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45948.306523842592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45948.306523842592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45948.306523842592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45948.306523842592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45948.306523842592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45948.306523842592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45948.306523842592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45948.306523842592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45948.306523842592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45948.306523842592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45948.306523842592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45948.306523842592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45948.306523842592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45948.306523842592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45948.306523842592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45948.306523842592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45948.306523842592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45948.306523842592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45948.306523842592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45948.306523842592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45948.306523842592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45948.306523842592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45948.306523842592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45948.306523842592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45948.306523842592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45948.306523842592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45948.306523842592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45948.306523842592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45948.306523842592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45948.306523842592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45948.306523842592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45948.306523842592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45948.306523842592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45948.306523842592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45948.306523842592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45948.306523842592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45948.306523842592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45948.306523842592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45948.306523842592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45948.306523842592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45948.306523842592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45948.306523842592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45948.306523842592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45948.306523842592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45948.306523842592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45948.306523842592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45948.306523842592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45948.306523842592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45948.306523842592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45948.306523842592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45948.306523842592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45948.306523842592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45948.306523842592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45948.306523842592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45948.306523842592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45948.306523842592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45948.306523842592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45948.306523842592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45948.306523842592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45948.306523842592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45948.306523842592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45948.306523842592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45948.306523842592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45948.306523842592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45948.306523842592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45948.306523842592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45948.306523842592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45948.306523842592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45948.306523842592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45948.306523842592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45948.306523842592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45948.306523842592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45948.306523842592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45948.306523842592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45948.306523842592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45948.306523842592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45948.306523842592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45948.306523842592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45948.306523842592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45948.306523842592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45948.306523842592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45948.306523842592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45948.306523842592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45948.306523842592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45948.306523842592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45948.306523842592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45948.306523842592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45948.306523842592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45948.306523842592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45948.306523842592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45948.306523842592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45948.306523842592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45948.306523842592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45948.306523842592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45948.306523842592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45948.306523842592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45948.306523842592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45948.306523842592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45948.306523842592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45948.306523842592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45948.306523842592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45948.306523842592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45948.306523842592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45948.306523842592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45948.306523842592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45948.306523842592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45948.306523842592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45948.306523842592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45948.306523842592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45948.306523842592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45948.306523842592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45948.306523842592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45948.306523842592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45948.306523842592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45948.306523842592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45948.306523842592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45948.306523842592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45948.306523842592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45948.306523842592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45948.306523842592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45948.306523842592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45948.306523842592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45948.306523842592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45948.306523842592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45948.306523842592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45948.306523842592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45948.306523842592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45948.306523842592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45948.306523842592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45948.306523842592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45948.306523842592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45948.306523842592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45948.306523842592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45948.306523842592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45948.306523842592</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45948.306523842592</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45948.306523842592</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45948.306523842592</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45948.306523842592</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45948.306523842592</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7"/>
  <sheetViews>
    <sheetView tabSelected="1"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39060</v>
      </c>
      <c r="B2" s="99" t="str">
        <f>IFERROR(VLOOKUP(D2,DB!A:K,11,0),"")</f>
        <v>R4</v>
      </c>
      <c r="C2" s="100">
        <v>1</v>
      </c>
      <c r="D2" s="96" t="s">
        <v>35082</v>
      </c>
      <c r="E2" s="101" t="s">
        <v>38964</v>
      </c>
      <c r="F2" s="102">
        <v>45703.480717592596</v>
      </c>
      <c r="G2" s="103">
        <f ca="1">IFERROR(NOW()-F2,"")</f>
        <v>244.82580613425671</v>
      </c>
      <c r="H2" s="102">
        <v>45703.474768518521</v>
      </c>
      <c r="I2" s="99" t="str">
        <f>IFERROR(VLOOKUP(D2,DB!A:F,6,0),"")</f>
        <v>SCECO</v>
      </c>
      <c r="J2" s="99" t="str">
        <f>IFERROR(VLOOKUP(D2,DB!A:G,7,0),"")</f>
        <v>Dead</v>
      </c>
      <c r="K2" s="104" t="s">
        <v>39061</v>
      </c>
      <c r="L2" s="96" t="str">
        <f>IFERROR(VLOOKUP(D2,DB!A:I,9,0),"")</f>
        <v>Latis</v>
      </c>
    </row>
    <row r="3" spans="1:16" ht="15" customHeight="1">
      <c r="A3" s="124" t="s">
        <v>39062</v>
      </c>
      <c r="B3" s="124" t="str">
        <f>IFERROR(VLOOKUP(D3,DB!A:K,11,0),"")</f>
        <v>R4</v>
      </c>
      <c r="C3" s="125">
        <v>2</v>
      </c>
      <c r="D3" s="126" t="s">
        <v>28178</v>
      </c>
      <c r="E3" s="101" t="s">
        <v>38964</v>
      </c>
      <c r="F3" s="128">
        <v>45947.495092592595</v>
      </c>
      <c r="G3" s="129">
        <f ca="1">IFERROR(NOW()-F3,"")</f>
        <v>0.81143124999653082</v>
      </c>
      <c r="H3" s="128">
        <v>45947.457812499997</v>
      </c>
      <c r="I3" s="124" t="str">
        <f>IFERROR(VLOOKUP(D3,DB!A:F,6,0),"")</f>
        <v>SCECO</v>
      </c>
      <c r="J3" s="124" t="str">
        <f>IFERROR(VLOOKUP(D3,DB!A:G,7,0),"")</f>
        <v>Dead</v>
      </c>
      <c r="K3" s="130" t="s">
        <v>39063</v>
      </c>
      <c r="L3" s="126" t="str">
        <f>IFERROR(VLOOKUP(D3,DB!A:I,9,0),"")</f>
        <v>Latis</v>
      </c>
    </row>
    <row r="4" spans="1:16" s="113" customFormat="1" ht="15" customHeight="1">
      <c r="A4" s="99" t="s">
        <v>39064</v>
      </c>
      <c r="B4" s="99" t="str">
        <f>IFERROR(VLOOKUP(D4,DB!A:K,11,0),"")</f>
        <v>R4</v>
      </c>
      <c r="C4" s="100">
        <v>1</v>
      </c>
      <c r="D4" s="96" t="s">
        <v>24605</v>
      </c>
      <c r="E4" s="101" t="s">
        <v>39047</v>
      </c>
      <c r="F4" s="102">
        <v>45948.094629629632</v>
      </c>
      <c r="G4" s="171">
        <f ca="1">IFERROR(NOW()-F4,"")</f>
        <v>0.21189409722137498</v>
      </c>
      <c r="H4" s="102">
        <v>45948.088518518518</v>
      </c>
      <c r="I4" s="99" t="str">
        <f>IFERROR(VLOOKUP(D4,DB!A:F,6,0),"")</f>
        <v>SCECO</v>
      </c>
      <c r="J4" s="99" t="str">
        <f>IFERROR(VLOOKUP(D4,DB!A:G,7,0),"")</f>
        <v>Dead</v>
      </c>
      <c r="K4" s="104" t="s">
        <v>39065</v>
      </c>
      <c r="L4" s="96" t="str">
        <f>IFERROR(VLOOKUP(D4,DB!A:I,9,0),"")</f>
        <v>Latis</v>
      </c>
    </row>
    <row r="5" spans="1:16" ht="15" customHeight="1">
      <c r="A5" s="124"/>
      <c r="B5" s="124" t="str">
        <f>IFERROR(VLOOKUP(D5,DB!A:K,11,0),"")</f>
        <v/>
      </c>
      <c r="C5" s="125"/>
      <c r="D5" s="126" t="s">
        <v>39066</v>
      </c>
      <c r="E5" s="101"/>
      <c r="F5" s="128"/>
      <c r="G5" s="129">
        <f ca="1">IFERROR(NOW()-F5,"")</f>
        <v>45948.306523842592</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45948.306523842592</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45948.306523842592</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45948.306523842592</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45948.306523842592</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45948.306523842592</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45948.306523842592</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45948.306523842592</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45948.306523842592</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45948.306523842592</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45948.306523842592</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45948.306523842592</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45948.306523842592</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45948.306523842592</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45948.306523842592</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45948.306523842592</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45948.306523842592</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45948.306523842592</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45948.306523842592</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45948.306523842592</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45948.306523842592</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45948.306523842592</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45948.306523842592</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45948.306523842592</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45948.306523842592</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45948.306523842592</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45948.306523842592</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45948.306523842592</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45948.306523842592</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45948.306523842592</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45948.306523842592</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45948.306523842592</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45948.306523842592</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45948.306523842592</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45948.306523842592</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45948.306523842592</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45948.306523842592</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45948.306523842592</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45948.306523842592</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45948.306523842592</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45948.306523842592</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45948.306523842592</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45948.306523842592</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45948.306523842592</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45948.306523842592</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45948.306523842592</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45948.306523842592</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45948.306523842592</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45948.306523842592</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45948.306523842592</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45948.306523842592</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45948.306523842592</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45948.306523842592</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45948.306523842592</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45948.306523842592</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45948.306523842592</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45948.306523842592</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45948.306523842592</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45948.306523842592</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45948.306523842592</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45948.306523842592</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45948.306523842592</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45948.306523842592</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45948.306523842592</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45948.306523842592</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45948.306523842592</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45948.306523842592</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45948.306523842592</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45948.306523842592</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45948.306523842592</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45948.306523842592</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45948.306523842592</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45948.306523842592</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45948.306523842592</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45948.306523842592</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45948.306523842592</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45948.306523842592</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45948.306523842592</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45948.306523842592</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45948.306523842592</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45948.306523842592</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45948.306523842592</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45948.306523842592</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45948.306523842592</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45948.306523842592</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45948.306523842592</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45948.306523842592</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45948.306523842592</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45948.306523842592</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45948.306523842592</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45948.306523842592</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45948.306523842592</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45948.306523842592</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45948.306523842592</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45948.306523842592</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45948.306523842592</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45948.306523842592</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45948.306523842592</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45948.306523842592</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45948.306523842592</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45948.306523842592</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45948.306523842592</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45948.306523842592</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45948.306523842592</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45948.306523842592</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45948.306523842592</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45948.306523842592</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45948.306523842592</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45948.306523842592</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45948.306523842592</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45948.306523842592</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45948.306523842592</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45948.306523842592</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45948.306523842592</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45948.306523842592</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45948.306523842592</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45948.306523842592</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45948.306523842592</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45948.306523842592</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45948.306523842592</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45948.306523842592</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45948.306523842592</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45948.306523842592</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45948.306523842592</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45948.306523842592</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45948.306523842592</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45948.306523842592</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45948.306523842592</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45948.306523842592</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45948.306523842592</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45948.306523842592</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45948.306523842592</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45948.306523842592</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45948.306523842592</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45948.306523842592</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45948.306523842592</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45948.306523842592</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45948.306523842592</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45948.306523842592</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45948.306523842592</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45948.306523842592</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45948.306523842592</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45948.306523842592</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45948.306523842592</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45948.306523842592</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45948.306523842592</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45948.306523842592</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45948.306523842592</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45948.306523842592</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45948.306523842592</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45948.306523842592</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45948.306523842592</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45948.306523842592</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45948.306523842592</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45948.306523842592</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45948.306523842592</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45948.306523842592</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45948.306523842592</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45948.306523842592</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45948.306523842592</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45948.306523842592</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45948.306523842592</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45948.306523842592</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45948.306523842592</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45948.306523842592</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45948.306523842592</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45948.306523842592</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45948.306523842592</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45948.306523842592</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45948.306523842592</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45948.306523842592</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45948.306523842592</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45948.306523842592</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45948.306523842592</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45948.306523842592</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45948.306523842592</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45948.306523842592</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45948.306523842592</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45948.306523842592</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45948.306523842592</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45948.306523842592</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45948.306523842592</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45948.306523842592</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45948.306523842592</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45948.306523842592</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45948.306523842592</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45948.306523842592</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45948.306523842592</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45948.306523842592</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45948.306523842592</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45948.306523842592</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45948.306523842592</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45948.306523842592</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45948.306523842592</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45948.306523842592</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45948.306523842592</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45948.306523842592</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45948.306523842592</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45948.306523842592</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45948.306523842592</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45948.306523842592</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45948.306523842592</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45948.306523842592</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45948.306523842592</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45948.306523842592</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45948.306523842592</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45948.306523842592</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45948.306523842592</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45948.306523842592</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45948.306523842592</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45948.306523842592</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45948.306523842592</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45948.306523842592</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45948.306523842592</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45948.306523842592</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45948.306523842592</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45948.306523842592</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45948.306523842592</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45948.306523842592</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45948.306523842592</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45948.306523842592</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45948.306523842592</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45948.306523842592</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45948.306523842592</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45948.306523842592</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45948.306523842592</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45948.306523842592</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45948.306523842592</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45948.306523842592</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45948.306523842592</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45948.306523842592</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45948.306523842592</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45948.306523842592</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45948.306523842592</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45948.306523842592</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45948.306523842592</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45948.306523842592</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45948.306523842592</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45948.306523842592</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45948.306523842592</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45948.306523842592</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45948.306523842592</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45948.306523842592</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45948.306523842592</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45948.306523842592</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45948.306523842592</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45948.306523842592</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45948.306523842592</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45948.306523842592</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45948.306523842592</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45948.306523842592</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45948.306523842592</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45948.306523842592</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45948.306523842592</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45948.306523842592</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45948.306523842592</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45948.306523842592</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45948.306523842592</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45948.306523842592</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45948.306523842592</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45948.306523842592</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45948.306523842592</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45948.306523842592</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45948.306523842592</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45948.306523842592</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45948.306523842592</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45948.306523842592</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45948.306523842592</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45948.306523842592</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45948.306523842592</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45948.306523842592</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45948.306523842592</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45948.306523842592</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45948.306523842592</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45948.306523842592</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45948.306523842592</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45948.306523842592</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45948.306523842592</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45948.306523842592</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45948.306523842592</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45948.306523842592</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45948.306523842592</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45948.306523842592</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45948.306523842592</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45948.306523842592</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45948.306523842592</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45948.306523842592</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45948.306523842592</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45948.306523842592</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45948.306523842592</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45948.306523842592</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45948.306523842592</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45948.306523842592</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45948.306523842592</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45948.306523842592</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45948.306523842592</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45948.306523842592</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45948.306523842592</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45948.306523842592</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45948.306523842592</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45948.306523842592</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45948.306523842592</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45948.306523842592</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45948.306523842592</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45948.306523842592</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45948.306523842592</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45948.306523842592</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45948.306523842592</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45948.306523842592</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45948.306523842592</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45948.306523842592</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45948.306523842592</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45948.306523842592</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45948.306523842592</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45948.306523842592</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45948.306523842592</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45948.306523842592</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45948.306523842592</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45948.306523842592</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45948.306523842592</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45948.306523842592</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45948.306523842592</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45948.306523842592</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45948.306523842592</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45948.306523842592</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45948.306523842592</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45948.306523842592</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45948.306523842592</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45948.306523842592</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45948.306523842592</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45948.306523842592</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45948.306523842592</v>
      </c>
      <c r="H336" s="128"/>
      <c r="I336" s="124" t="str">
        <f>IFERROR(VLOOKUP(D336,DB!A:F,6,0),"")</f>
        <v/>
      </c>
      <c r="J336" s="124" t="str">
        <f>IFERROR(VLOOKUP(D336,DB!A:G,7,0),"")</f>
        <v/>
      </c>
      <c r="K336" s="130"/>
      <c r="L336" s="126" t="str">
        <f>IFERROR(VLOOKUP(D336,DB!A:I,9,0),"")</f>
        <v/>
      </c>
    </row>
    <row r="337" spans="1:12" ht="15" customHeight="1">
      <c r="A337" s="131"/>
      <c r="B337" s="131" t="str">
        <f>IFERROR(VLOOKUP(D337,DB!A:K,11,0),"")</f>
        <v/>
      </c>
      <c r="C337" s="132"/>
      <c r="D337" s="133"/>
      <c r="E337" s="134"/>
      <c r="F337" s="135"/>
      <c r="G337" s="136">
        <f ca="1">IFERROR(NOW()-F337,"")</f>
        <v>45948.306523842592</v>
      </c>
      <c r="H337" s="135"/>
      <c r="I337" s="131" t="str">
        <f>IFERROR(VLOOKUP(D337,DB!A:F,6,0),"")</f>
        <v/>
      </c>
      <c r="J337" s="131" t="str">
        <f>IFERROR(VLOOKUP(D337,DB!A:G,7,0),"")</f>
        <v/>
      </c>
      <c r="K337" s="137"/>
      <c r="L337" s="133" t="str">
        <f>IFERROR(VLOOKUP(D337,DB!A:I,9,0),"")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3"/>
  <sheetViews>
    <sheetView workbookViewId="0">
      <selection activeCell="K15" sqref="K1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39067</v>
      </c>
      <c r="B2" s="37" t="str">
        <f>IFERROR(VLOOKUP(D2,DB!A:K,11,0),"")</f>
        <v>R5</v>
      </c>
      <c r="C2" s="37">
        <v>3</v>
      </c>
      <c r="D2" s="123" t="s">
        <v>36000</v>
      </c>
      <c r="E2" s="37" t="s">
        <v>38964</v>
      </c>
      <c r="F2" s="38">
        <v>45891.832060185188</v>
      </c>
      <c r="G2" s="154">
        <f ca="1">IFERROR(NOW()-F2,"")</f>
        <v>56.474463541664591</v>
      </c>
      <c r="H2" s="38">
        <v>45891.790393518517</v>
      </c>
      <c r="I2" s="37" t="str">
        <f>IFERROR(VLOOKUP(D2,DB!A:F,6,0),"")</f>
        <v>Generator-SG</v>
      </c>
      <c r="J2" s="37" t="str">
        <f>IFERROR(VLOOKUP(D2,DB!A:G,7,0),"")</f>
        <v>Vandalized</v>
      </c>
      <c r="K2" s="37" t="s">
        <v>39068</v>
      </c>
      <c r="L2" s="37" t="str">
        <f>IFERROR(VLOOKUP(D2,DB!A:I,9,0),"")</f>
        <v>Latis</v>
      </c>
      <c r="M2" s="122"/>
    </row>
    <row r="3" spans="1:13" ht="30.75">
      <c r="A3" s="37" t="s">
        <v>39069</v>
      </c>
      <c r="B3" s="37" t="str">
        <f>IFERROR(VLOOKUP(D3,DB!A:K,11,0),"")</f>
        <v>R5</v>
      </c>
      <c r="C3" s="37">
        <v>1</v>
      </c>
      <c r="D3" s="37" t="s">
        <v>31295</v>
      </c>
      <c r="E3" s="37" t="s">
        <v>39047</v>
      </c>
      <c r="F3" s="38">
        <v>45926.188877314817</v>
      </c>
      <c r="G3" s="154">
        <f t="shared" ref="G3" ca="1" si="0">IFERROR(NOW()-F3,"")</f>
        <v>22.117646412036265</v>
      </c>
      <c r="H3" s="38">
        <v>45926.158159722225</v>
      </c>
      <c r="I3" s="37" t="str">
        <f>IFERROR(VLOOKUP(D3,DB!A:F,6,0),"")</f>
        <v>SCECO</v>
      </c>
      <c r="J3" s="37" t="str">
        <f>IFERROR(VLOOKUP(D3,DB!A:G,7,0),"")</f>
        <v>Good</v>
      </c>
      <c r="K3" s="37" t="s">
        <v>39070</v>
      </c>
      <c r="L3" s="37" t="str">
        <f>IFERROR(VLOOKUP(D3,DB!A:I,9,0),"")</f>
        <v>Latis</v>
      </c>
      <c r="M3" s="122"/>
    </row>
    <row r="4" spans="1:13" ht="30.75">
      <c r="A4" s="37" t="s">
        <v>39071</v>
      </c>
      <c r="B4" s="37" t="str">
        <f>IFERROR(VLOOKUP(D4,DB!A:K,11,0),"")</f>
        <v>R5</v>
      </c>
      <c r="C4" s="37">
        <v>2</v>
      </c>
      <c r="D4" s="37" t="s">
        <v>31159</v>
      </c>
      <c r="E4" s="37" t="s">
        <v>38964</v>
      </c>
      <c r="F4" s="38">
        <v>45944.771574074075</v>
      </c>
      <c r="G4" s="39">
        <f t="shared" ref="G4" ca="1" si="1">IFERROR(NOW()-F4,"")</f>
        <v>3.5349496527778683</v>
      </c>
      <c r="H4" s="38">
        <v>45944.676192129627</v>
      </c>
      <c r="I4" s="37" t="str">
        <f>IFERROR(VLOOKUP(D4,DB!A:F,6,0),"")</f>
        <v>SCECO</v>
      </c>
      <c r="J4" s="37" t="str">
        <f>IFERROR(VLOOKUP(D4,DB!A:G,7,0),"")</f>
        <v>Dead</v>
      </c>
      <c r="K4" s="37" t="s">
        <v>39072</v>
      </c>
      <c r="L4" s="37" t="str">
        <f>IFERROR(VLOOKUP(D4,DB!A:I,9,0),"")</f>
        <v>Latis</v>
      </c>
    </row>
    <row r="5" spans="1:13" ht="30.75">
      <c r="A5" s="37" t="s">
        <v>39073</v>
      </c>
      <c r="B5" s="37" t="str">
        <f>IFERROR(VLOOKUP(D5,DB!A:K,11,0),"")</f>
        <v>R5</v>
      </c>
      <c r="C5" s="37">
        <v>1</v>
      </c>
      <c r="D5" s="123" t="s">
        <v>34747</v>
      </c>
      <c r="E5" s="37" t="s">
        <v>39047</v>
      </c>
      <c r="F5" s="38">
        <v>45947.497812499998</v>
      </c>
      <c r="G5" s="39">
        <f t="shared" ref="G5:G12" ca="1" si="2">IFERROR(NOW()-F5,"")</f>
        <v>0.80871122685493901</v>
      </c>
      <c r="H5" s="38">
        <v>45947.491562499999</v>
      </c>
      <c r="I5" s="37" t="str">
        <f>IFERROR(VLOOKUP(D5,DB!A:F,6,0),"")</f>
        <v>SCECO</v>
      </c>
      <c r="J5" s="37" t="str">
        <f>IFERROR(VLOOKUP(D5,DB!A:G,7,0),"")</f>
        <v>Dead</v>
      </c>
      <c r="K5" s="37" t="s">
        <v>39074</v>
      </c>
      <c r="L5" s="37" t="str">
        <f>IFERROR(VLOOKUP(D5,DB!A:I,9,0),"")</f>
        <v>Latis</v>
      </c>
    </row>
    <row r="6" spans="1:13" ht="15">
      <c r="A6" s="37"/>
      <c r="B6" s="37" t="str">
        <f>IFERROR(VLOOKUP(D6,DB!A:K,11,0),"")</f>
        <v/>
      </c>
      <c r="C6" s="37"/>
      <c r="D6" s="37"/>
      <c r="E6" s="37"/>
      <c r="F6" s="38"/>
      <c r="G6" s="39">
        <f t="shared" ca="1" si="2"/>
        <v>45948.306523726853</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45948.306523726853</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45948.306523726853</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45948.306523726853</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45948.306523726853</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45948.306523726853</v>
      </c>
      <c r="H11" s="38"/>
      <c r="I11" s="37" t="str">
        <f>IFERROR(VLOOKUP(D11,DB!A:F,6,0),"")</f>
        <v/>
      </c>
      <c r="J11" s="37" t="str">
        <f>IFERROR(VLOOKUP(D11,DB!A:G,7,0),"")</f>
        <v/>
      </c>
      <c r="K11" s="37"/>
      <c r="L11" s="37" t="str">
        <f>IFERROR(VLOOKUP(D11,DB!A:I,9,0),"")</f>
        <v/>
      </c>
    </row>
    <row r="12" spans="1:13" ht="15">
      <c r="A12" s="81"/>
      <c r="B12" s="81" t="str">
        <f>IFERROR(VLOOKUP(D12,DB!A:K,11,0),"")</f>
        <v/>
      </c>
      <c r="C12" s="81"/>
      <c r="D12" s="81"/>
      <c r="E12" s="81"/>
      <c r="F12" s="120"/>
      <c r="G12" s="121">
        <f t="shared" ca="1" si="2"/>
        <v>45948.306523726853</v>
      </c>
      <c r="H12" s="120"/>
      <c r="I12" s="81" t="str">
        <f>IFERROR(VLOOKUP(D12,DB!A:F,6,0),"")</f>
        <v/>
      </c>
      <c r="J12" s="81" t="str">
        <f>IFERROR(VLOOKUP(D12,DB!A:G,7,0),"")</f>
        <v/>
      </c>
      <c r="K12" s="81"/>
      <c r="L12" s="81" t="str">
        <f>IFERROR(VLOOKUP(D12,DB!A:I,9,0),"")</f>
        <v/>
      </c>
    </row>
    <row r="13" spans="1:13" ht="15">
      <c r="A13" s="167"/>
      <c r="B13" s="167" t="str">
        <f>IFERROR(VLOOKUP(D13,DB!A:K,11,0),"")</f>
        <v/>
      </c>
      <c r="C13" s="167"/>
      <c r="D13" s="167"/>
      <c r="E13" s="167"/>
      <c r="F13" s="168"/>
      <c r="G13" s="169">
        <f ca="1">IFERROR(NOW()-F13,"")</f>
        <v>45948.306523726853</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45948.306523726853</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45948.306523726853</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45948.306523726853</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45948.306523726853</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45948.306523726853</v>
      </c>
      <c r="H18" s="168"/>
      <c r="I18" s="167" t="str">
        <f>IFERROR(VLOOKUP(D18,DB!A:F,6,0),"")</f>
        <v/>
      </c>
      <c r="J18" s="167" t="str">
        <f>IFERROR(VLOOKUP(D18,DB!A:G,7,0),"")</f>
        <v/>
      </c>
      <c r="K18" s="167"/>
      <c r="L18" s="167" t="str">
        <f>IFERROR(VLOOKUP(D18,DB!A:I,9,0),"")</f>
        <v/>
      </c>
    </row>
    <row r="19" spans="1:12" ht="15.75">
      <c r="A19" s="167"/>
      <c r="B19" s="167" t="str">
        <f>IFERROR(VLOOKUP(D19,DB!A:K,11,0),"")</f>
        <v/>
      </c>
      <c r="C19" s="167"/>
      <c r="D19" s="170"/>
      <c r="E19" s="167"/>
      <c r="F19" s="168"/>
      <c r="G19" s="169">
        <f ca="1">IFERROR(NOW()-F19,"")</f>
        <v>45948.306523726853</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45948.306523726853</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45948.306523726853</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45948.306523726853</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45948.306523726853</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45948.306523726853</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45948.306523726853</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45948.306523726853</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45948.306523726853</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45948.306523726853</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45948.306523726853</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45948.306523726853</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45948.306523726853</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45948.306523726853</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45948.306523726853</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45948.306523726853</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45948.306523726853</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45948.306523726853</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45948.306523726853</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45948.306523726853</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45948.306523726853</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45948.306523726853</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45948.306523726853</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45948.306523726853</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45948.306523726853</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45948.306523726853</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45948.306523726853</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45948.306523726853</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45948.306523726853</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45948.306523726853</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45948.306523726853</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45948.306523726853</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45948.306523726853</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45948.306523726853</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45948.306523726853</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45948.306523726853</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45948.306523726853</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45948.306523726853</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45948.306523726853</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45948.306523726853</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45948.306523726853</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45948.306523726853</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45948.306523726853</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45948.306523726853</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45948.306523726853</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45948.306523726853</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45948.306523726853</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45948.306523726853</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45948.306523726853</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45948.306523726853</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45948.306523726853</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45948.306523726853</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45948.306523726853</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45948.306523726853</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45948.306523726853</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45948.306523726853</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45948.306523726853</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45948.306523726853</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45948.306523726853</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45948.306523726853</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45948.306523726853</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45948.306523726853</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45948.306523726853</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45948.306523726853</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45948.306523726853</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45948.306523726853</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45948.306523726853</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45948.306523726853</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45948.306523726853</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45948.306523726853</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45948.306523726853</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45948.306523726853</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45948.306523726853</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45948.306523726853</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45948.306523726853</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45948.306523726853</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45948.306523726853</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45948.306523726853</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45948.306523726853</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45948.306523726853</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45948.306523726853</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45948.306523726853</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45948.306523726853</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45948.306523726853</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45948.306523726853</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45948.306523726853</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45948.306523726853</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45948.306523726853</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45948.306523726853</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45948.306523726853</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45948.306523726853</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45948.306523726853</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45948.306523726853</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45948.306523726853</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45948.306523726853</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45948.306523726853</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45948.306523726853</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45948.306523726853</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45948.306523726853</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45948.306523726853</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45948.306523726853</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45948.306523726853</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45948.306523726853</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45948.306523726853</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45948.306523726853</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45948.306523726853</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45948.306523726853</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45948.306523726853</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45948.306523726853</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45948.306523726853</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45948.306523726853</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45948.306523726853</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45948.306523726853</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45948.306523726853</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45948.306523726853</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45948.306523726853</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45948.306523726853</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45948.306523726853</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45948.306523726853</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45948.306523726853</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45948.306523726853</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45948.306523726853</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45948.306523726853</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45948.306523726853</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45948.306523726853</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45948.306523726853</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45948.306523726853</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45948.306523726853</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45948.306523726853</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45948.306523726853</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45948.306523726853</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45948.306523726853</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45948.306523726853</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45948.306523726853</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45948.306523726853</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45948.306523726853</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45948.306523726853</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45948.306523726853</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45948.306523726853</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45948.306523726853</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45948.306523726853</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45948.306523726853</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45948.306523726853</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45948.306523726853</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45948.306523726853</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45948.306523726853</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45948.306523726853</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45948.306523726853</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45948.306523726853</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45948.306523726853</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45948.306523726853</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45948.306523726853</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45948.306523726853</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45948.306523726853</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45948.306523726853</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45948.306523726853</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45948.306523726853</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45948.306523726853</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45948.306523726853</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45948.306523726853</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45948.306523726853</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45948.306523726853</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45948.306523726853</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45948.306523726853</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45948.306523726853</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45948.306523726853</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45948.306523726853</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45948.306523726853</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45948.306523726853</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45948.306523726853</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45948.306523726853</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45948.306523726853</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45948.306523726853</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45948.306523726853</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45948.306523726853</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45948.306523726853</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45948.306523726853</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45948.306523726853</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45948.306523726853</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45948.306523726853</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45948.306523726853</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45948.306523726853</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45948.306523726853</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45948.306523726853</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45948.306523726853</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45948.306523726853</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45948.306523726853</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45948.306523726853</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45948.306523726853</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45948.306523726853</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45948.306523726853</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45948.306523726853</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45948.306523726853</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45948.306523726853</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45948.306523726853</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45948.306523726853</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45948.306523726853</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45948.306523726853</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45948.306523726853</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45948.306523726853</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45948.306523726853</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45948.306523726853</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45948.306523726853</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45948.306523726853</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45948.306523726853</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45948.306523726853</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45948.306523726853</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45948.306523726853</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45948.306523726853</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45948.306523726853</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45948.306523726853</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45948.306523726853</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45948.306523726853</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45948.306523726853</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45948.306523726853</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45948.306523726853</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45948.306523726853</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45948.306523726853</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45948.306523726853</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45948.306523726853</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45948.306523726853</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45948.306523726853</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45948.306523726853</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45948.306523726853</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45948.306523726853</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45948.306523726853</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45948.306523726853</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45948.306523726853</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45948.306523726853</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45948.306523726853</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45948.306523726853</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45948.306523726853</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45948.306523726853</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45948.306523726853</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45948.306523726853</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45948.306523726853</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45948.306523726853</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45948.306523726853</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45948.306523726853</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45948.306523726853</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45948.306523726853</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45948.306523726853</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45948.306523726853</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45948.306523726853</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45948.306523726853</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45948.306523726853</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45948.306523726853</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45948.306523726853</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45948.306523726853</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45948.306523726853</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45948.306523726853</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45948.306523726853</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45948.306523726853</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45948.306523726853</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45948.306523726853</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45948.306523726853</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45948.306523726853</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45948.306523726853</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45948.306523726853</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45948.306523726853</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45948.306523726853</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45948.306523726853</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45948.306523726853</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45948.306523726853</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45948.306523726853</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45948.306523726853</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45948.306523726853</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45948.306523726853</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45948.306523726853</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45948.306523726853</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45948.306523726853</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45948.306523726853</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45948.306523726853</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45948.306523726853</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45948.306523726853</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45948.306523726853</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45948.306523726853</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45948.306523726853</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45948.306523726853</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45948.306523726853</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45948.306523726853</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45948.306523726853</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45948.306523726853</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45948.306523726853</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45948.306523726853</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45948.306523726853</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45948.306523726853</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45948.306523726853</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45948.306523726853</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45948.306523726853</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45948.306523726853</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45948.306523726853</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45948.306523726853</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45948.306523726853</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45948.306523726853</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45948.306523726853</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45948.306523726853</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45948.306523726853</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45948.306523726853</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45948.306523726853</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45948.306523726853</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45948.306523726853</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45948.306523726853</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45948.306523726853</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45948.306523726853</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45948.306523726853</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45948.306523726853</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45948.306523726853</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45948.306523726853</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45948.306523726853</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45948.306523726853</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45948.306523726853</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45948.306523726853</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45948.306523726853</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45948.306523726853</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45948.306523726853</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45948.306523726853</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45948.306523726853</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45948.306523726853</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45948.306523726853</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45948.306523726853</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45948.306523726853</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45948.306523726853</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45948.306523726853</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45948.306523726853</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45948.306523726853</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45948.306523726853</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45948.306523726853</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45948.306523726853</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45948.306523726853</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45948.306523726853</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45948.306523726853</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45948.306523726853</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45948.306523726853</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45948.306523726853</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45948.306523726853</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45948.306523726853</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45948.306523726853</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45948.306523726853</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45948.306523726853</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45948.306523726853</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45948.306523726853</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45948.306523726853</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45948.306523726853</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45948.306523726853</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45948.306523726853</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45948.306523726853</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45948.306523726853</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45948.306523726853</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45948.306523726853</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45948.306523726853</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45948.306523726853</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45948.306523726853</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45948.306523726853</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45948.306523726853</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45948.306523726853</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45948.306523726853</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45948.306523726853</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45948.306523726853</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45948.306523726853</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45948.306523726853</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45948.306523726853</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45948.306523726853</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45948.306523726853</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45948.306523726853</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45948.306523726853</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45948.306523726853</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45948.306523726853</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45948.306523726853</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45948.306523726853</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45948.306523726853</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45948.306523726853</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45948.306523726853</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45948.306523726853</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45948.306523726853</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45948.306523726853</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45948.306523726853</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45948.306523726853</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45948.306523726853</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45948.306523726853</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45948.306523726853</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45948.306523726853</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45948.306523726853</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45948.306523726853</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45948.306523726853</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45948.306523726853</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45948.306523726853</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45948.306523726853</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45948.306523726853</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45948.306523726853</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45948.306523726853</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45948.306523726853</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45948.306523726853</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45948.306523726853</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45948.306523726853</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45948.306523726853</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45948.306523726853</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45948.306523726853</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45948.306523726853</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45948.306523726853</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45948.306523726853</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45948.306523726853</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45948.306523726853</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45948.306523726853</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45948.306523726853</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45948.306523726853</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45948.306523726853</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45948.306523726853</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45948.306523726853</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45948.306523726853</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45948.306523726853</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45948.306523726853</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45948.306523726853</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45948.306523726853</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45948.306523726853</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45948.306523726853</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45948.306523726853</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45948.306523726853</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45948.306523726853</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45948.306523726853</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45948.306523726853</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45948.306523726853</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45948.306523726853</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45948.306523726853</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45948.306523726853</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45948.306523726853</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45948.306523726853</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45948.306523726853</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45948.306523726853</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45948.306523726853</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45948.306523726853</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45948.306523726853</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45948.306523726853</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45948.306523726853</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45948.306523726853</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45948.306523726853</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45948.306523726853</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45948.306523726853</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45948.306523726853</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45948.306523726853</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45948.306523726853</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45948.306523726853</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45948.306523726853</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45948.306523726853</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45948.306523726853</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45948.306523726853</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45948.306523726853</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45948.306523726853</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45948.306523726853</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45948.306523726853</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45948.306523726853</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45948.306523726853</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45948.306523726853</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45948.306523726853</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45948.306523726853</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45948.306523726853</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45948.306523726853</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45948.306523726853</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45948.306523726853</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45948.306523726853</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45948.306523726853</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45948.306523726853</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45948.306523726853</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45948.306523726853</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45948.306523726853</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45948.306523726853</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45948.306523726853</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45948.306523726853</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45948.306523726853</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45948.306523726853</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45948.306523726853</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45948.306523726853</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45948.306523726853</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45948.306523726853</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45948.306523726853</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45948.306523726853</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45948.306523726853</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45948.306523726853</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45948.306523726853</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45948.306523726853</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45948.306523726853</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45948.306523726853</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45948.306523726853</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45948.306523726853</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45948.306523726853</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45948.306523726853</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45948.306523726853</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45948.306523726853</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45948.306523726853</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45948.306523726853</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45948.306523726853</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45948.306523726853</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45948.306523726853</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45948.306523726853</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45948.306523726853</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45948.306523726853</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45948.306523726853</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45948.306523726853</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45948.306523726853</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45948.306523726853</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45948.306523726853</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45948.306523726853</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45948.306523726853</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45948.306523726853</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45948.306523726853</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45948.306523726853</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45948.306523726853</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45948.306523726853</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45948.306523726853</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45948.306523726853</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45948.306523726853</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45948.306523726853</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45948.306523726853</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45948.306523726853</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45948.306523726853</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45948.306523726853</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45948.306523726853</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45948.306523726853</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45948.306523726853</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45948.306523726853</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45948.306523726853</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45948.306523726853</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45948.306523726853</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45948.306523726853</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45948.306523726853</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45948.306523726853</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45948.306523726853</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45948.306523726853</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45948.306523726853</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45948.306523726853</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45948.306523726853</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45948.306523726853</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45948.306523726853</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45948.306523726853</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45948.306523726853</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45948.306523726853</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45948.306523726853</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45948.306523726853</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45948.306523726853</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45948.306523726853</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45948.306523726853</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45948.306523726853</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45948.306523726853</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45948.306523726853</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45948.306523726853</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45948.306523726853</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45948.306523726853</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45948.306523726853</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45948.306523726853</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45948.306523726853</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45948.306523726853</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45948.306523726853</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45948.306523726853</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45948.306523726853</v>
      </c>
      <c r="H572" s="168"/>
      <c r="I572" s="167" t="str">
        <f>IFERROR(VLOOKUP(D572,DB!A:F,6,0),"")</f>
        <v/>
      </c>
      <c r="J572" s="167" t="str">
        <f>IFERROR(VLOOKUP(D572,DB!A:G,7,0),"")</f>
        <v/>
      </c>
      <c r="K572" s="167"/>
      <c r="L572" s="167" t="str">
        <f>IFERROR(VLOOKUP(D572,DB!A:I,9,0),"")</f>
        <v/>
      </c>
    </row>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4" ht="15"/>
    <row r="675" ht="15"/>
    <row r="682" ht="15"/>
    <row r="685" ht="15"/>
    <row r="687" ht="15"/>
    <row r="690" ht="15"/>
    <row r="698" ht="15"/>
    <row r="699" ht="15"/>
    <row r="701" ht="15"/>
    <row r="702" ht="15"/>
    <row r="706" ht="15"/>
    <row r="707" ht="15"/>
    <row r="709" ht="15"/>
    <row r="710" ht="15"/>
    <row r="711" ht="15"/>
    <row r="712" ht="15"/>
    <row r="713" ht="15"/>
    <row r="714" ht="15"/>
    <row r="715" ht="15"/>
    <row r="716"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5" ht="15"/>
    <row r="746"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3" ht="15"/>
    <row r="811" ht="15"/>
    <row r="812" ht="15"/>
    <row r="814" ht="15"/>
    <row r="815" ht="15"/>
    <row r="816" ht="15"/>
    <row r="818" ht="15"/>
    <row r="819" ht="15"/>
    <row r="823" ht="15"/>
    <row r="824" ht="15"/>
    <row r="826" ht="15"/>
    <row r="827" ht="15"/>
    <row r="829" ht="15"/>
    <row r="830" ht="15"/>
    <row r="831" ht="15"/>
    <row r="832" ht="15"/>
    <row r="833" ht="15"/>
    <row r="834" ht="15"/>
    <row r="835" ht="15"/>
    <row r="836" ht="15"/>
    <row r="837" ht="15"/>
    <row r="839" ht="15"/>
    <row r="840" ht="15"/>
    <row r="842" ht="15"/>
    <row r="843"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2" ht="15"/>
    <row r="883" ht="15"/>
    <row r="885" ht="15"/>
    <row r="886" ht="15"/>
    <row r="887" ht="15"/>
    <row r="888" ht="15"/>
    <row r="889" ht="15"/>
    <row r="890" ht="15"/>
    <row r="891" ht="15"/>
    <row r="892" ht="15"/>
    <row r="894" ht="15"/>
    <row r="895" ht="15"/>
    <row r="897" ht="15"/>
    <row r="898" ht="15"/>
    <row r="901" ht="15"/>
    <row r="902" ht="15"/>
    <row r="905" ht="15"/>
    <row r="908" ht="15"/>
    <row r="909" ht="15"/>
    <row r="911" ht="15"/>
    <row r="912" ht="15"/>
    <row r="914" ht="15"/>
    <row r="915" ht="15"/>
    <row r="917" ht="15"/>
    <row r="918" ht="15"/>
    <row r="920" ht="15"/>
    <row r="921" ht="15"/>
    <row r="922" ht="15"/>
    <row r="923" ht="15"/>
    <row r="924" ht="15"/>
    <row r="925" ht="15"/>
    <row r="926" ht="15"/>
    <row r="927" ht="15"/>
    <row r="928" ht="15"/>
    <row r="929" ht="15"/>
    <row r="930" ht="15"/>
    <row r="931" ht="15"/>
    <row r="932" ht="15"/>
    <row r="933" ht="15"/>
    <row r="934" ht="15"/>
    <row r="935" ht="15"/>
    <row r="936" ht="15"/>
    <row r="939" ht="15"/>
    <row r="1110" ht="15"/>
    <row r="1111" ht="15"/>
    <row r="1113" ht="15"/>
    <row r="1114" ht="15"/>
    <row r="1121" ht="15"/>
    <row r="1122" ht="15"/>
    <row r="1123" ht="15"/>
    <row r="1124" ht="15"/>
    <row r="1125" ht="15"/>
    <row r="1126" ht="15"/>
    <row r="1129" ht="15"/>
    <row r="1130" ht="15"/>
    <row r="1131" ht="15"/>
    <row r="1132" ht="15"/>
    <row r="1133" ht="15"/>
    <row r="1134" ht="15"/>
    <row r="1135"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8" ht="15"/>
    <row r="1185" ht="15"/>
    <row r="1188" ht="15"/>
    <row r="1189" ht="15"/>
    <row r="1191" ht="15"/>
    <row r="1192" ht="15"/>
    <row r="1193" ht="15"/>
    <row r="1196" ht="15"/>
    <row r="1197" ht="15"/>
    <row r="1200" ht="15"/>
    <row r="1202" ht="15"/>
    <row r="1203" ht="15"/>
    <row r="1205" ht="15"/>
    <row r="1206" ht="15"/>
    <row r="1208" ht="15"/>
    <row r="1209"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5" ht="15"/>
    <row r="1243" ht="15"/>
    <row r="1245" ht="15"/>
    <row r="1246" ht="15"/>
    <row r="1247" ht="15"/>
    <row r="1248" ht="15"/>
    <row r="1249" ht="15"/>
    <row r="1250" ht="15"/>
    <row r="1251" ht="15"/>
    <row r="1252" ht="15"/>
    <row r="1253" ht="15"/>
    <row r="1254" ht="15"/>
    <row r="1255" ht="15"/>
    <row r="1256" ht="15"/>
    <row r="1257" ht="15"/>
    <row r="1258" ht="15"/>
    <row r="1259" ht="15"/>
    <row r="1260" ht="15"/>
    <row r="1261" ht="15"/>
    <row r="1263" ht="15"/>
    <row r="1267" ht="15"/>
    <row r="1268" ht="15"/>
    <row r="1269" ht="15"/>
    <row r="1271" ht="15"/>
    <row r="1272" ht="15"/>
    <row r="1273" ht="15"/>
    <row r="1274" ht="15"/>
    <row r="1275" ht="15"/>
    <row r="1276" ht="15"/>
    <row r="1277" ht="15"/>
    <row r="1278" ht="15"/>
    <row r="1279" ht="15"/>
    <row r="1282" ht="15"/>
    <row r="1283" ht="15"/>
    <row r="1285" ht="15"/>
    <row r="1286" ht="15"/>
    <row r="1287" ht="15"/>
    <row r="1288" ht="15"/>
    <row r="1290" ht="15"/>
    <row r="1292" ht="15"/>
    <row r="1296" ht="15"/>
    <row r="1297" ht="15"/>
    <row r="1299" ht="15"/>
    <row r="1300" ht="15"/>
    <row r="1301" ht="15"/>
    <row r="1304" ht="15"/>
    <row r="1305" ht="15"/>
    <row r="1307" ht="15"/>
    <row r="1308" ht="15"/>
    <row r="1310" ht="15"/>
    <row r="1311" ht="15"/>
    <row r="1313" ht="15"/>
    <row r="1316" ht="15"/>
    <row r="1317" ht="15"/>
    <row r="1318" ht="15"/>
    <row r="1320" ht="15"/>
    <row r="1322" ht="15"/>
    <row r="1324" ht="15"/>
    <row r="1333" ht="15"/>
    <row r="1337" ht="15"/>
    <row r="1339" ht="15"/>
    <row r="1340" ht="15"/>
    <row r="1341" ht="15"/>
    <row r="1342" ht="15"/>
    <row r="1343" ht="15"/>
    <row r="1347" ht="15"/>
    <row r="1349" ht="15"/>
    <row r="1351" ht="15"/>
    <row r="1352" ht="15"/>
    <row r="1353" ht="15"/>
  </sheetData>
  <dataValidations count="2">
    <dataValidation allowBlank="1" showInputMessage="1" showErrorMessage="1" sqref="E1" xr:uid="{920C6338-E771-4DAE-8C89-92A9093EA4DE}"/>
    <dataValidation type="list" allowBlank="1" showInputMessage="1" showErrorMessage="1" sqref="E2:E57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39075</v>
      </c>
      <c r="B2" s="146" t="s">
        <v>5398</v>
      </c>
      <c r="C2" s="145">
        <v>1</v>
      </c>
      <c r="D2" s="146" t="s">
        <v>34463</v>
      </c>
      <c r="E2" s="145" t="s">
        <v>39076</v>
      </c>
      <c r="F2" s="147">
        <v>45926.772847222222</v>
      </c>
      <c r="G2" s="148">
        <f ca="1">IFERROR(NOW()-F2,"-")</f>
        <v>21.533676504630421</v>
      </c>
      <c r="H2" s="149">
        <v>45927.449074074102</v>
      </c>
      <c r="I2" s="146" t="str">
        <f>IFERROR(VLOOKUP(D2,DB!A:F,6,0),"")</f>
        <v>SCECO</v>
      </c>
      <c r="J2" s="146" t="str">
        <f>IFERROR(VLOOKUP(D2,DB!A:G,7,0),"")</f>
        <v>Weak</v>
      </c>
      <c r="K2" s="145" t="s">
        <v>39077</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39078</v>
      </c>
      <c r="B3" s="146" t="str">
        <f>IFERROR(VLOOKUP(D3,DB!A:K,11,0),"")</f>
        <v>R6</v>
      </c>
      <c r="C3" s="145">
        <v>1</v>
      </c>
      <c r="D3" s="146" t="s">
        <v>34282</v>
      </c>
      <c r="E3" s="145" t="s">
        <v>38964</v>
      </c>
      <c r="F3" s="149">
        <v>45939.529062499998</v>
      </c>
      <c r="G3" s="148">
        <f ca="1">IFERROR(NOW()-F3,"-")</f>
        <v>8.777461226854939</v>
      </c>
      <c r="H3" s="149">
        <v>45927.987534722219</v>
      </c>
      <c r="I3" s="146" t="str">
        <f>IFERROR(VLOOKUP(D3,DB!A:F,6,0),"")</f>
        <v>SCECO</v>
      </c>
      <c r="J3" s="146" t="str">
        <f>IFERROR(VLOOKUP(D3,DB!A:G,7,0),"")</f>
        <v>Vandalized</v>
      </c>
      <c r="K3" s="145" t="s">
        <v>39079</v>
      </c>
      <c r="L3" s="146" t="str">
        <f>IFERROR(VLOOKUP(D3,DB!A:I,9,0),"")</f>
        <v>Latis</v>
      </c>
    </row>
    <row r="4" spans="1:16383" ht="31.5" customHeight="1">
      <c r="A4" s="145" t="s">
        <v>39080</v>
      </c>
      <c r="B4" s="145" t="str">
        <f>IFERROR(VLOOKUP(D4,DB!A:K,11,0),"")</f>
        <v>R6</v>
      </c>
      <c r="C4" s="145">
        <v>1</v>
      </c>
      <c r="D4" s="145" t="s">
        <v>32639</v>
      </c>
      <c r="E4" s="145" t="s">
        <v>39076</v>
      </c>
      <c r="F4" s="149">
        <v>45948.076863425929</v>
      </c>
      <c r="G4" s="148">
        <f ca="1">IFERROR(NOW()-F4,"-")</f>
        <v>0.22966030092356959</v>
      </c>
      <c r="H4" s="149">
        <v>45948.058831018519</v>
      </c>
      <c r="I4" s="145" t="str">
        <f>IFERROR(VLOOKUP(D4,DB!A:F,6,0),"")</f>
        <v>SCECO</v>
      </c>
      <c r="J4" s="145" t="str">
        <f>IFERROR(VLOOKUP(D4,DB!A:G,7,0),"")</f>
        <v>Dead+No BB Design</v>
      </c>
      <c r="K4" s="145" t="s">
        <v>39081</v>
      </c>
      <c r="L4" s="145" t="str">
        <f>IFERROR(VLOOKUP(D4,DB!A:I,9,0),"")</f>
        <v>Latis</v>
      </c>
    </row>
    <row r="5" spans="1:16383" ht="31.5" customHeight="1">
      <c r="A5" s="145" t="s">
        <v>39082</v>
      </c>
      <c r="B5" s="145" t="str">
        <f>IFERROR(VLOOKUP(D5,DB!A:K,11,0),"")</f>
        <v>R6</v>
      </c>
      <c r="C5" s="145">
        <v>1</v>
      </c>
      <c r="D5" s="145" t="s">
        <v>32747</v>
      </c>
      <c r="E5" s="145" t="s">
        <v>39076</v>
      </c>
      <c r="F5" s="149">
        <v>45948.159444444442</v>
      </c>
      <c r="G5" s="148">
        <f ca="1">IFERROR(NOW()-F5,"-")</f>
        <v>0.14707928241114132</v>
      </c>
      <c r="H5" s="149">
        <v>45948.092499999999</v>
      </c>
      <c r="I5" s="145" t="str">
        <f>IFERROR(VLOOKUP(D5,DB!A:F,6,0),"")</f>
        <v>SCECO</v>
      </c>
      <c r="J5" s="145" t="str">
        <f>IFERROR(VLOOKUP(D5,DB!A:G,7,0),"")</f>
        <v>In progress</v>
      </c>
      <c r="K5" s="145" t="s">
        <v>39081</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39083</v>
      </c>
      <c r="B6" s="145" t="str">
        <f>IFERROR(VLOOKUP(D6,DB!A:K,11,0),"")</f>
        <v>R6</v>
      </c>
      <c r="C6" s="145">
        <v>1</v>
      </c>
      <c r="D6" s="145" t="s">
        <v>33255</v>
      </c>
      <c r="E6" s="145" t="s">
        <v>39076</v>
      </c>
      <c r="F6" s="149">
        <v>45948.216736111113</v>
      </c>
      <c r="G6" s="148">
        <f ca="1">IFERROR(NOW()-F6,"-")</f>
        <v>8.9787615739624016E-2</v>
      </c>
      <c r="H6" s="149">
        <v>45948.065520833334</v>
      </c>
      <c r="I6" s="145" t="str">
        <f>IFERROR(VLOOKUP(D6,DB!A:F,6,0),"")</f>
        <v>SCECO</v>
      </c>
      <c r="J6" s="145" t="str">
        <f>IFERROR(VLOOKUP(D6,DB!A:G,7,0),"")</f>
        <v>Vandalized</v>
      </c>
      <c r="K6" s="145" t="s">
        <v>39081</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07"/>
      <c r="B7" s="106" t="str">
        <f>IFERROR(VLOOKUP(D7,DB!A:K,11,0),"")</f>
        <v/>
      </c>
      <c r="C7" s="108"/>
      <c r="D7" s="106"/>
      <c r="E7" s="109"/>
      <c r="F7" s="110"/>
      <c r="G7" s="78">
        <f ca="1">IFERROR(NOW()-F7,"-")</f>
        <v>45948.306523726853</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45948.306523726853</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45948.306523726853</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45948.306523726853</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45948.306523726853</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45948.306523726853</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45948.306523726853</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45948.306523726853</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45948.306523726853</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45948.306523726853</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45948.306523726853</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45948.306523726853</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45948.306523726853</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45948.306523726853</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45948.306523726853</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45948.306523726853</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45948.306523726853</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45948.306523726853</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45948.306523726853</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45948.306523726853</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45948.306523726853</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45948.306523726853</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45948.306523726853</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45948.306523726853</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45948.306523726853</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45948.306523726853</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45948.306523726853</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45948.306523726853</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45948.306523726853</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45948.306523726853</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45948.306523726853</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45948.306523726853</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45948.306523726853</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45948.306523726853</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45948.306523726853</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45948.306523726853</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45948.306523726853</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45948.306523726853</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45948.306523726853</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45948.306523726853</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45948.306523726853</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45948.306523726853</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45948.306523726853</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45948.306523726853</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45948.306523726853</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45948.306523726853</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45948.306523726853</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45948.306523726853</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45948.306523726853</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45948.306523726853</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45948.306523726853</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45948.306523726853</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45948.306523726853</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45948.306523726853</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45948.306523726853</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45948.306523726853</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45948.306523726853</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45948.306523726853</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45948.306523726853</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45948.306523726853</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45948.306523726853</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45948.306523726853</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45948.306523726853</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45948.306523726853</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45948.306523726853</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45948.306523726853</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45948.306523726853</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45948.306523726853</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45948.306523726853</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45948.306523726853</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45948.306523726853</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45948.306523726853</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45948.306523726853</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45948.306523726853</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45948.306523726853</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45948.306523726853</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45948.306523726853</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45948.306523726853</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45948.306523726853</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45948.306523726853</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45948.306523726853</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45948.306523726853</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45948.306523726853</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45948.306523726853</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45948.306523726853</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45948.306523726853</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45948.306523726853</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45948.306523726853</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45948.306523726853</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45948.306523726853</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45948.306523726853</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45948.306523726853</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45948.306523726853</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2025-10-18T04:23:27Z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