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35" documentId="13_ncr:1_{F6CB121F-512D-4AA6-A0C1-0FB36C537598}" xr6:coauthVersionLast="47" xr6:coauthVersionMax="47" xr10:uidLastSave="{4BEA2F48-DB37-465F-A622-0DB0E8B4B5B9}"/>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<sst xmlns="http://schemas.openxmlformats.org/spreadsheetml/2006/main" count="178589" uniqueCount="39080">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</sst>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I13" sqref="I13"/>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285.17117233796307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4.6758598379601608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R1</v>
      </c>
      <c r="C4" s="139"/>
      <c r="D4" s="139" t="s">
        <v>16225</v>
      </c>
      <c r="E4" s="140"/>
      <c r="F4" s="141"/>
      <c r="G4" s="142">
        <f ca="1">IFERROR(NOW()-F4,"")</f>
        <v>45948.119598263889</v>
      </c>
      <c r="H4" s="141"/>
      <c r="I4" s="139" t="str">
        <f>IFERROR(VLOOKUP(D4,DB!A:F,6,0),"")</f>
        <v>SCECO</v>
      </c>
      <c r="J4" s="139" t="str">
        <f>IFERROR(VLOOKUP(D4,DB!A:G,7,0),"")</f>
        <v>Dead</v>
      </c>
      <c r="K4" s="143"/>
      <c r="L4" s="144" t="str">
        <f>IFERROR(VLOOKUP(D4,DB!A:I,9,0),"")</f>
        <v>Latis</v>
      </c>
      <c r="M4" s="67"/>
    </row>
    <row r="5" spans="1:15" ht="15" customHeight="1">
      <c r="A5" s="138"/>
      <c r="B5" s="139" t="str">
        <f>IFERROR(VLOOKUP(D5,DB!A:K,11,0),"")</f>
        <v/>
      </c>
      <c r="C5" s="139"/>
      <c r="D5" s="139"/>
      <c r="E5" s="140"/>
      <c r="F5" s="141"/>
      <c r="G5" s="142">
        <f ca="1">IFERROR(NOW()-F5,"")</f>
        <v>45948.119598263889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45948.119598263889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45948.119598263889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45948.119598263889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45948.119598263889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45948.119598263889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45948.119598263889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45948.119598263889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45948.119598263889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45948.119598263889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45948.119598263889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45948.119598263889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45948.119598263889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45948.119598263889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45948.119598263889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45948.119598263889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45948.119598263889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45948.119598263889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45948.119598263889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45948.119598263889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45948.119598263889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45948.119598263889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45948.119598263889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45948.119598263889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45948.119598263889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45948.119598263889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45948.119598263889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45948.119598263889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45948.119598263889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45948.119598263889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45948.119598263889</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45948.119598263889</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45948.119598263889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45948.119598263889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45948.119598263889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45948.119598263889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45948.119598263889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45948.119598263889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45948.119598263889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45948.119598263889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45948.119598263889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45948.119598263889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45948.119598263889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45948.119598263889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45948.119598263889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45948.119598263889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45948.119598263889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45948.119598263889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45948.119598263889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45948.119598263889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45948.119598263889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45948.119598263889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45948.119598263889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45948.119598263889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45948.119598263889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45948.119598263889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45948.119598263889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45948.119598263889</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45948.119598263889</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45948.119598263889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45948.119598263889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45948.119598263889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45948.119598263889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45948.119598263889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45948.119598263889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45948.119598263889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45948.119598263889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45948.119598263889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45948.119598263889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45948.119598263889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45948.119598263889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45948.119598263889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45948.119598263889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45948.119598263889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45948.119598263889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45948.119598263889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45948.119598263889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45948.119598263889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45948.119598263889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45948.119598263889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45948.119598263889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45948.119598263889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45948.119598263889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45948.119598263889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45948.119598263889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45948.119598263889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45948.119598263889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45948.119598263889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45948.119598263889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45948.119598263889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45948.119598263889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45948.119598263889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45948.119598263889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45948.119598263889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45948.119598263889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45948.119598263889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45948.119598263889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45948.119598263889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45948.119598263889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45948.119598263889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45948.119598263889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45948.119598263889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45948.119598263889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45948.119598263889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45948.119598263889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45948.119598263889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45948.119598263889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45948.119598263889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45948.119598263889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45948.119598263889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45948.119598263889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45948.119598263889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45948.119598263889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45948.119598263889</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45948.119598263889</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B1E68522-7ACF-4679-B62D-A0D1E0AFC39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11" sqref="K11"/>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141.39251493055781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123.11976030092774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3.6238228009242448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0.33557048610964557</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39056</v>
      </c>
      <c r="E7" s="117"/>
      <c r="F7" s="118"/>
      <c r="G7" s="119">
        <f ca="1">IFERROR(NOW()-F7,"-")</f>
        <v>45948.119598263889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39056</v>
      </c>
      <c r="E8" s="117"/>
      <c r="F8" s="118"/>
      <c r="G8" s="119">
        <f ca="1">IFERROR(NOW()-F8,"-")</f>
        <v>45948.119598263889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45948.119598263889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45948.119598263889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45948.119598263889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45948.119598263889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45948.119598263889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45948.119598263889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45948.119598263889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45948.119598263889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45948.119598263889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45948.119598263889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45948.119598263889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45948.119598263889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45948.119598263889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45948.119598263889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45948.119598263889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45948.119598263889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45948.119598263889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45948.119598263889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45948.119598263889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45948.119598263889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45948.119598263889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45948.119598263889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45948.119598263889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45948.119598263889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45948.119598263889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45948.119598263889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45948.119598263889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45948.119598263889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45948.119598263889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45948.119598263889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45948.119598263889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45948.119598263889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45948.119598263889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45948.119598263889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45948.119598263889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45948.119598263889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45948.119598263889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45948.119598263889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45948.119598263889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45948.119598263889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45948.119598263889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45948.119598263889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45948.119598263889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45948.119598263889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45948.119598263889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45948.119598263889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45948.119598263889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45948.119598263889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45948.119598263889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45948.119598263889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45948.119598263889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45948.119598263889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45948.119598263889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45948.119598263889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45948.119598263889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45948.119598263889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45948.119598263889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45948.119598263889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45948.119598263889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45948.119598263889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45948.119598263889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45948.119598263889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45948.119598263889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45948.119598263889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45948.119598263889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45948.119598263889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45948.119598263889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45948.119598263889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45948.119598263889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45948.119598263889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45948.119598263889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45948.119598263889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45948.119598263889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45948.119598263889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45948.119598263889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45948.119598263889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45948.119598263889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45948.119598263889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45948.119598263889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45948.119598263889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45948.119598263889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45948.119598263889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45948.119598263889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45948.119598263889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45948.119598263889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45948.119598263889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45948.119598263889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45948.119598263889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45948.119598263889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45948.119598263889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45948.119598263889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45948.119598263889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45948.119598263889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45948.119598263889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45948.119598263889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45948.119598263889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45948.119598263889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45948.119598263889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45948.119598263889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I11" sqref="I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45948.119598263889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45948.119598263889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45948.119598263889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45948.119598263889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45948.119598263889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45948.119598263889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45948.119598263889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45948.119598263889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45948.119598263889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45948.119598263889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45948.119598263889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45948.119598263889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45948.119598263889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45948.119598263889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45948.119598263889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45948.119598263889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45948.119598263889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45948.119598263889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45948.119598263889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45948.119598263889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45948.119598263889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45948.119598263889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45948.119598263889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45948.119598263889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45948.119598263889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45948.119598263889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45948.119598263889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45948.119598263889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45948.119598263889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45948.119598263889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45948.119598263889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45948.119598263889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45948.119598263889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45948.119598263889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45948.119598263889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45948.119598263889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45948.119598263889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45948.119598263889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45948.119598263889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45948.119598263889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45948.119598263889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45948.119598263889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45948.119598263889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45948.119598263889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45948.119598263889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45948.119598263889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45948.119598263889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45948.119598263889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45948.119598263889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45948.119598263889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45948.119598263889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45948.119598263889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45948.119598263889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45948.119598263889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45948.119598263889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45948.119598263889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45948.119598263889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45948.119598263889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45948.119598263889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45948.119598263889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45948.119598263889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45948.119598263889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45948.119598263889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45948.119598263889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45948.119598263889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45948.119598263889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45948.119598263889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45948.119598263889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45948.119598263889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45948.119598263889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45948.119598263889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45948.119598263889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45948.119598263889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45948.119598263889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45948.119598263889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45948.119598263889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45948.119598263889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45948.119598263889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45948.119598263889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45948.119598263889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45948.119598263889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45948.119598263889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45948.119598263889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45948.119598263889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45948.119598263889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45948.119598263889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45948.119598263889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45948.119598263889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45948.119598263889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45948.119598263889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45948.119598263889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45948.119598263889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45948.119598263889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45948.119598263889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45948.119598263889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45948.119598263889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45948.119598263889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45948.119598263889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45948.119598263889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45948.119598263889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45948.119598263889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45948.119598263889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45948.119598263889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45948.119598263889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45948.119598263889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45948.119598263889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45948.119598263889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45948.119598263889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45948.119598263889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45948.119598263889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45948.119598263889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45948.119598263889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45948.119598263889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45948.119598263889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45948.119598263889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45948.119598263889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45948.119598263889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45948.119598263889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45948.119598263889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45948.119598263889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45948.119598263889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45948.119598263889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45948.119598263889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45948.119598263889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45948.119598263889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45948.119598263889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45948.119598263889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45948.119598263889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45948.119598263889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45948.119598263889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45948.119598263889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45948.119598263889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45948.119598263889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45948.119598263889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45948.119598263889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45948.119598263889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45948.119598263889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45948.119598263889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45948.119598263889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45948.119598263889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45948.119598263889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45948.119598263889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45948.119598263889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45948.119598263889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45948.119598263889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45948.119598263889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45948.119598263889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45948.119598263889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45948.119598263889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45948.119598263889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45948.119598263889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45948.119598263889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45948.119598263889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45948.119598263889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45948.119598263889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45948.119598263889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45948.119598263889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45948.119598263889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45948.119598263889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45948.119598263889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45948.119598263889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45948.119598263889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45948.119598263889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45948.119598263889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45948.119598263889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45948.119598263889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45948.119598263889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45948.119598263889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45948.119598263889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45948.119598263889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45948.119598263889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45948.119598263889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45948.119598263889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45948.119598263889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45948.119598263889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45948.119598263889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45948.119598263889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45948.119598263889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45948.119598263889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45948.119598263889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45948.119598263889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45948.119598263889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45948.119598263889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45948.119598263889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45948.119598263889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45948.119598263889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45948.119598263889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45948.119598263889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45948.119598263889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45948.119598263889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45948.119598263889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45948.119598263889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45948.119598263889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45948.119598263889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45948.119598263889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45948.119598263889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45948.119598263889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45948.119598263889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45948.119598263889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45948.119598263889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45948.119598263889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45948.119598263889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45948.119598263889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45948.119598263889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45948.119598263889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45948.119598263889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45948.119598263889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45948.119598263889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45948.119598263889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45948.119598263889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45948.119598263889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45948.119598263889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45948.119598263889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45948.119598263889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45948.119598263889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45948.119598263889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45948.119598263889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45948.119598263889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45948.119598263889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45948.119598263889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45948.119598263889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45948.119598263889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45948.119598263889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45948.119598263889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45948.119598263889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45948.119598263889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45948.119598263889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45948.119598263889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45948.119598263889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45948.119598263889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45948.119598263889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45948.119598263889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45948.119598263889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45948.119598263889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45948.119598263889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45948.119598263889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45948.119598263889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45948.119598263889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45948.119598263889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45948.119598263889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45948.119598263889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45948.119598263889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45948.119598263889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45948.119598263889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45948.119598263889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45948.119598263889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45948.119598263889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45948.119598263889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45948.119598263889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45948.119598263889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45948.119598263889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45948.119598263889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45948.119598263889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45948.119598263889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45948.119598263889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45948.119598263889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45948.119598263889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45948.119598263889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45948.119598263889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45948.119598263889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45948.119598263889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45948.119598263889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45948.119598263889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45948.119598263889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45948.119598263889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45948.119598263889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45948.119598263889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45948.119598263889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45948.119598263889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45948.119598263889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45948.119598263889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45948.119598263889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45948.119598263889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45948.119598263889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45948.119598263889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45948.119598263889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45948.119598263889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45948.119598263889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45948.119598263889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45948.119598263889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45948.119598263889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45948.119598263889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45948.119598263889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45948.119598263889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45948.119598263889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45948.119598263889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45948.119598263889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45948.119598263889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45948.119598263889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45948.119598263889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45948.119598263889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45948.119598263889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45948.119598263889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45948.119598263889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45948.119598263889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45948.119598263889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45948.119598263889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45948.119598263889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45948.119598263889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45948.119598263889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45948.119598263889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45948.119598263889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45948.119598263889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45948.119598263889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45948.119598263889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45948.119598263889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45948.119598263889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45948.119598263889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45948.119598263889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45948.119598263889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45948.119598263889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45948.119598263889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45948.119598263889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45948.119598263889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45948.119598263889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45948.119598263889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45948.119598263889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45948.119598263889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45948.119598263889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45948.119598263889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45948.119598263889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45948.119598263889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45948.119598263889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45948.119598263889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45948.119598263889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45948.119598263889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45948.119598263889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45948.119598263889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45948.119598263889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45948.119598263889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45948.119598263889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45948.119598263889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45948.119598263889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45948.119598263889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45948.119598263889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45948.119598263889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45948.119598263889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45948.119598263889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45948.119598263889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45948.119598263889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45948.119598263889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45948.119598263889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45948.119598263889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45948.119598263889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45948.119598263889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45948.119598263889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45948.119598263889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45948.119598263889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45948.119598263889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45948.119598263889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45948.119598263889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45948.119598263889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45948.119598263889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45948.119598263889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45948.119598263889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45948.119598263889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45948.119598263889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45948.119598263889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45948.119598263889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45948.119598263889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45948.119598263889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45948.119598263889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45948.119598263889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45948.119598263889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45948.119598263889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45948.119598263889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45948.119598263889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45948.119598263889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45948.119598263889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45948.119598263889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45948.119598263889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45948.119598263889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45948.119598263889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45948.119598263889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45948.119598263889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45948.119598263889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45948.119598263889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45948.119598263889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45948.119598263889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45948.119598263889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45948.119598263889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45948.119598263889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45948.119598263889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45948.119598263889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45948.119598263889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45948.119598263889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45948.119598263889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45948.119598263889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45948.119598263889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45948.119598263889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45948.119598263889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45948.119598263889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45948.119598263889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45948.119598263889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45948.119598263889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45948.119598263889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45948.119598263889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45948.119598263889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45948.119598263889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45948.119598263889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45948.119598263889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45948.119598263889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45948.119598263889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45948.119598263889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45948.119598263889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45948.119598263889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45948.119598263889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45948.119598263889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45948.119598263889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45948.119598263889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45948.119598263889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45948.119598263889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45948.119598263889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45948.119598263889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45948.119598263889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45948.119598263889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45948.119598263889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45948.119598263889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45948.119598263889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45948.119598263889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45948.119598263889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45948.119598263889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45948.119598263889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45948.119598263889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45948.119598263889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45948.119598263889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45948.119598263889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45948.119598263889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45948.119598263889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45948.119598263889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45948.119598263889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45948.119598263889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45948.119598263889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45948.119598263889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45948.119598263889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45948.119598263889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45948.119598263889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45948.119598263889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45948.119598263889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45948.119598263889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45948.119598263889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45948.119598263889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45948.119598263889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45948.119598263889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45948.119598263889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45948.119598263889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45948.119598263889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45948.119598263889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45948.119598263889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45948.119598263889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45948.119598263889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45948.119598263889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45948.119598263889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45948.119598263889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45948.119598263889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45948.119598263889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45948.119598263889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45948.119598263889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45948.119598263889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45948.119598263889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45948.119598263889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45948.119598263889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45948.119598263889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45948.119598263889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45948.119598263889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45948.119598263889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45948.119598263889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45948.119598263889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45948.119598263889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45948.119598263889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45948.119598263889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45948.119598263889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45948.119598263889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45948.119598263889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45948.119598263889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45948.119598263889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45948.119598263889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45948.119598263889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45948.119598263889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45948.119598263889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45948.119598263889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45948.119598263889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45948.119598263889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45948.119598263889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45948.119598263889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45948.119598263889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45948.119598263889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45948.119598263889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45948.119598263889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45948.119598263889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45948.119598263889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45948.119598263889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45948.119598263889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45948.119598263889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45948.119598263889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45948.119598263889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45948.119598263889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45948.119598263889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45948.119598263889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45948.119598263889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45948.119598263889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45948.119598263889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45948.119598263889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45948.119598263889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45948.119598263889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45948.119598263889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45948.119598263889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45948.119598263889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45948.119598263889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45948.119598263889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45948.119598263889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45948.119598263889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45948.119598263889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45948.119598263889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45948.119598263889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45948.119598263889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45948.119598263889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45948.119598263889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45948.119598263889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45948.119598263889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45948.119598263889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45948.119598263889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45948.119598263889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45948.119598263889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45948.119598263889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45948.119598263889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45948.119598263889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45948.119598263889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45948.119598263889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45948.119598263889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45948.119598263889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45948.119598263889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45948.119598263889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45948.119598263889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45948.119598263889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45948.119598263889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45948.119598263889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45948.119598263889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45948.119598263889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45948.119598263889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45948.119598263889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45948.119598263889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45948.119598263889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45948.119598263889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45948.119598263889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45948.119598263889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45948.119598263889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45948.119598263889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45948.119598263889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45948.119598263889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45948.119598263889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45948.119598263889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45948.119598263889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45948.119598263889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45948.119598263889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45948.119598263889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45948.119598263889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45948.119598263889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45948.119598263889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45948.119598263889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45948.119598263889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45948.119598263889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45948.119598263889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45948.119598263889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45948.119598263889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45948.119598263889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45948.119598263889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45948.119598263889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45948.119598263889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45948.119598263889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45948.119598263889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45948.119598263889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45948.119598263889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45948.119598263889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45948.119598263889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45948.119598263889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45948.119598263889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45948.119598263889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45948.119598263889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45948.119598263889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45948.119598263889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45948.119598263889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45948.119598263889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45948.119598263889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45948.119598263889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45948.119598263889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45948.119598263889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45948.119598263889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45948.119598263889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45948.119598263889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45948.119598263889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45948.119598263889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45948.119598263889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45948.119598263889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45948.119598263889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45948.119598263889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45948.119598263889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45948.119598263889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45948.119598263889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45948.119598263889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45948.119598263889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45948.119598263889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45948.119598263889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45948.119598263889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45948.119598263889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45948.119598263889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45948.119598263889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45948.119598263889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45948.119598263889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45948.119598263889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45948.119598263889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45948.119598263889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45948.119598263889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45948.119598263889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45948.119598263889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45948.119598263889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45948.119598263889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45948.119598263889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45948.119598263889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45948.119598263889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45948.119598263889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45948.119598263889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45948.119598263889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45948.119598263889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45948.119598263889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45948.119598263889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45948.119598263889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45948.119598263889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45948.119598263889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45948.119598263889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45948.119598263889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45948.119598263889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45948.119598263889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45948.119598263889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45948.119598263889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45948.119598263889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45948.119598263889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45948.119598263889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45948.119598263889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45948.119598263889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45948.119598263889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45948.119598263889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45948.119598263889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45948.119598263889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45948.119598263889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45948.119598263889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45948.119598263889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45948.119598263889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45948.119598263889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45948.119598263889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45948.119598263889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45948.119598263889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45948.119598263889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45948.119598263889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45948.119598263889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45948.119598263889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45948.119598263889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45948.119598263889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45948.119598263889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45948.119598263889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45948.119598263889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45948.119598263889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45948.119598263889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45948.119598263889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45948.119598263889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45948.119598263889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45948.119598263889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45948.119598263889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45948.119598263889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45948.119598263889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45948.119598263889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45948.119598263889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45948.119598263889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45948.119598263889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45948.119598263889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45948.119598263889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45948.119598263889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45948.119598263889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45948.119598263889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45948.119598263889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45948.119598263889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45948.119598263889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45948.119598263889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45948.119598263889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45948.119598263889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45948.119598263889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45948.119598263889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45948.119598263889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45948.119598263889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45948.119598263889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45948.119598263889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45948.119598263889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45948.119598263889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45948.119598263889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45948.119598263889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45948.119598263889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45948.119598263889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45948.119598263889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45948.119598263889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45948.119598263889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45948.119598263889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45948.119598263889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45948.119598263889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45948.119598263889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45948.119598263889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45948.119598263889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45948.119598263889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45948.119598263889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45948.119598263889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45948.119598263889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45948.119598263889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45948.119598263889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45948.119598263889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45948.119598263889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45948.119598263889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45948.119598263889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45948.119598263889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45948.119598263889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45948.119598263889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45948.119598263889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45948.119598263889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45948.119598263889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45948.119598263889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45948.119598263889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45948.119598263889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45948.119598263889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45948.119598263889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45948.119598263889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45948.119598263889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45948.119598263889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45948.119598263889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45948.119598263889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45948.119598263889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45948.119598263889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45948.119598263889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45948.119598263889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45948.119598263889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45948.119598263889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45948.119598263889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45948.119598263889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45948.119598263889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45948.119598263889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45948.119598263889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45948.119598263889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45948.119598263889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45948.119598263889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45948.119598263889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45948.119598263889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45948.119598263889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45948.119598263889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45948.119598263889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45948.119598263889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45948.119598263889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45948.119598263889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45948.119598263889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45948.119598263889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45948.119598263889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45948.119598263889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45948.119598263889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45948.119598263889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45948.119598263889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45948.119598263889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45948.119598263889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45948.119598263889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45948.119598263889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45948.119598263889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45948.119598263889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45948.119598263889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45948.119598263889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45948.119598263889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45948.119598263889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45948.119598263889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45948.119598263889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45948.119598263889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45948.119598263889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45948.119598263889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45948.119598263889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45948.119598263889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45948.119598263889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45948.119598263889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45948.119598263889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45948.119598263889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45948.119598263889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45948.119598263889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45948.119598263889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45948.119598263889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45948.119598263889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45948.119598263889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45948.119598263889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45948.119598263889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45948.119598263889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45948.119598263889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45948.119598263889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45948.119598263889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45948.119598263889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45948.119598263889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45948.119598263889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45948.119598263889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45948.119598263889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45948.119598263889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45948.119598263889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45948.119598263889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45948.119598263889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45948.119598263889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45948.119598263889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45948.119598263889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45948.119598263889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45948.119598263889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45948.119598263889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45948.119598263889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45948.119598263889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45948.119598263889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45948.119598263889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45948.119598263889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45948.119598263889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45948.119598263889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45948.119598263889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45948.119598263889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45948.119598263889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45948.119598263889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45948.119598263889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45948.119598263889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45948.119598263889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45948.119598263889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45948.119598263889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45948.119598263889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45948.119598263889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45948.119598263889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45948.119598263889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45948.119598263889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45948.119598263889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45948.119598263889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45948.119598263889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45948.119598263889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45948.119598263889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45948.119598263889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45948.119598263889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45948.119598263889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45948.119598263889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45948.119598263889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45948.119598263889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45948.119598263889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45948.119598263889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45948.119598263889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45948.119598263889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45948.119598263889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45948.119598263889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45948.119598263889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45948.119598263889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45948.119598263889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45948.119598263889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45948.119598263889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45948.119598263889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45948.119598263889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45948.119598263889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45948.119598263889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45948.119598263889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45948.119598263889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45948.119598263889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45948.119598263889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45948.119598263889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45948.119598263889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45948.119598263889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45948.119598263889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45948.119598263889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45948.119598263889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45948.119598263889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45948.119598263889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45948.119598263889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45948.119598263889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45948.119598263889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45948.119598263889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45948.119598263889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45948.119598263889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45948.119598263889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45948.119598263889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45948.119598263889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45948.119598263889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45948.119598263889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45948.119598263889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45948.119598263889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45948.119598263889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45948.119598263889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45948.119598263889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45948.119598263889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45948.119598263889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45948.119598263889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45948.119598263889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45948.119598263889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45948.119598263889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45948.119598263889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45948.119598263889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45948.119598263889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45948.119598263889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45948.119598263889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45948.119598263889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45948.119598263889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45948.119598263889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45948.119598263889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45948.119598263889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45948.119598263889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45948.119598263889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45948.119598263889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45948.119598263889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45948.119598263889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45948.119598263889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45948.119598263889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45948.119598263889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45948.119598263889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45948.119598263889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45948.119598263889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45948.119598263889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45948.119598263889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45948.119598263889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45948.119598263889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45948.119598263889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45948.119598263889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45948.119598263889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45948.119598263889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45948.119598263889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45948.119598263889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45948.119598263889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45948.119598263889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45948.119598263889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45948.119598263889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45948.119598263889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45948.119598263889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45948.119598263889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45948.119598263889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45948.119598263889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45948.119598263889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45948.119598263889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45948.119598263889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45948.119598263889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45948.119598263889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45948.119598263889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45948.119598263889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45948.119598263889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45948.119598263889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45948.119598263889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45948.119598263889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45948.119598263889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45948.119598263889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45948.119598263889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45948.119598263889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45948.119598263889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45948.119598263889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45948.119598263889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45948.119598263889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45948.119598263889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45948.119598263889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45948.119598263889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45948.119598263889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45948.119598263889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45948.119598263889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45948.119598263889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45948.119598263889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45948.119598263889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45948.119598263889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45948.119598263889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45948.119598263889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45948.119598263889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45948.119598263889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45948.119598263889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45948.119598263889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45948.119598263889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45948.119598263889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45948.119598263889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45948.119598263889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45948.119598263889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45948.119598263889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45948.119598263889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45948.119598263889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45948.119598263889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45948.119598263889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45948.119598263889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45948.119598263889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45948.119598263889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45948.119598263889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45948.119598263889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45948.119598263889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45948.119598263889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45948.119598263889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45948.119598263889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45948.119598263889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45948.119598263889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45948.119598263889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45948.119598263889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45948.119598263889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45948.119598263889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45948.119598263889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45948.119598263889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45948.119598263889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45948.119598263889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45948.119598263889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45948.119598263889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45948.119598263889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45948.119598263889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45948.119598263889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45948.119598263889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45948.119598263889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45948.119598263889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45948.119598263889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45948.119598263889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45948.119598263889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45948.119598263889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45948.119598263889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45948.119598263889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45948.119598263889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45948.119598263889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45948.119598263889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45948.119598263889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45948.119598263889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45948.119598263889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45948.119598263889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45948.119598263889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45948.119598263889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45948.119598263889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45948.119598263889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45948.119598263889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45948.119598263889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45948.119598263889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45948.119598263889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45948.119598263889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45948.119598263889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45948.119598263889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45948.119598263889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45948.119598263889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45948.119598263889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45948.119598263889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45948.119598263889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45948.119598263889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45948.119598263889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45948.119598263889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45948.119598263889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45948.119598263889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45948.119598263889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45948.119598263889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45948.119598263889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45948.119598263889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45948.119598263889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45948.119598263889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45948.119598263889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45948.119598263889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45948.119598263889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45948.119598263889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45948.119598263889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45948.119598263889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45948.119598263889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45948.119598263889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45948.119598263889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45948.119598263889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45948.119598263889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45948.119598263889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45948.119598263889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45948.119598263889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45948.119598263889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45948.119598263889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45948.119598263889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45948.119598263889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45948.119598263889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45948.119598263889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45948.119598263889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45948.119598263889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45948.119598263889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45948.119598263889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45948.119598263889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45948.119598263889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45948.119598263889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45948.119598263889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45948.119598263889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45948.119598263889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45948.119598263889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45948.119598263889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45948.119598263889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45948.119598263889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45948.119598263889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45948.119598263889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45948.119598263889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45948.119598263889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45948.119598263889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45948.119598263889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45948.119598263889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45948.119598263889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45948.119598263889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45948.119598263889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45948.119598263889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45948.119598263889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45948.119598263889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45948.119598263889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45948.119598263889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45948.119598263889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45948.119598263889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45948.119598263889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45948.119598263889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45948.119598263889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45948.119598263889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45948.119598263889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45948.119598263889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45948.119598263889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45948.119598263889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45948.119598263889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45948.119598263889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45948.119598263889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45948.119598263889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45948.119598263889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45948.119598263889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45948.119598263889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45948.119598263889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45948.119598263889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45948.119598263889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45948.119598263889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45948.119598263889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45948.119598263889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45948.119598263889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45948.119598263889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45948.119598263889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45948.119598263889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45948.119598263889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45948.119598263889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45948.119598263889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45948.119598263889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45948.119598263889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45948.119598263889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45948.119598263889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45948.119598263889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45948.119598263889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45948.119598263889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45948.119598263889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45948.119598263889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45948.119598263889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45948.119598263889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45948.119598263889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45948.119598263889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45948.119598263889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45948.119598263889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45948.119598263889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45948.119598263889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45948.119598263889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45948.119598263889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45948.119598263889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45948.119598263889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45948.119598263889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45948.119598263889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45948.119598263889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45948.119598263889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45948.119598263889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45948.119598263889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45948.119598263889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45948.119598263889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45948.119598263889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45948.119598263889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45948.119598263889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39057</v>
      </c>
      <c r="B2" s="99" t="str">
        <f>IFERROR(VLOOKUP(D2,DB!A:K,11,0),"")</f>
        <v>R4</v>
      </c>
      <c r="C2" s="100">
        <v>1</v>
      </c>
      <c r="D2" s="96" t="s">
        <v>35082</v>
      </c>
      <c r="E2" s="101" t="s">
        <v>38964</v>
      </c>
      <c r="F2" s="102">
        <v>45703.480717592596</v>
      </c>
      <c r="G2" s="103">
        <f ca="1">IFERROR(NOW()-F2,"")</f>
        <v>244.63888067129301</v>
      </c>
      <c r="H2" s="102">
        <v>45703.474768518521</v>
      </c>
      <c r="I2" s="99" t="str">
        <f>IFERROR(VLOOKUP(D2,DB!A:F,6,0),"")</f>
        <v>SCECO</v>
      </c>
      <c r="J2" s="99" t="str">
        <f>IFERROR(VLOOKUP(D2,DB!A:G,7,0),"")</f>
        <v>Dead</v>
      </c>
      <c r="K2" s="104" t="s">
        <v>39058</v>
      </c>
      <c r="L2" s="96" t="str">
        <f>IFERROR(VLOOKUP(D2,DB!A:I,9,0),"")</f>
        <v>Latis</v>
      </c>
    </row>
    <row r="3" spans="1:16" ht="15" customHeight="1">
      <c r="A3" s="124" t="s">
        <v>39059</v>
      </c>
      <c r="B3" s="124" t="str">
        <f>IFERROR(VLOOKUP(D3,DB!A:K,11,0),"")</f>
        <v>R4</v>
      </c>
      <c r="C3" s="125">
        <v>2</v>
      </c>
      <c r="D3" s="126" t="s">
        <v>28178</v>
      </c>
      <c r="E3" s="101" t="s">
        <v>38964</v>
      </c>
      <c r="F3" s="128">
        <v>45947.495092592595</v>
      </c>
      <c r="G3" s="129">
        <f ca="1">IFERROR(NOW()-F3,"")</f>
        <v>0.62450567129417323</v>
      </c>
      <c r="H3" s="128">
        <v>45947.457812499997</v>
      </c>
      <c r="I3" s="124" t="str">
        <f>IFERROR(VLOOKUP(D3,DB!A:F,6,0),"")</f>
        <v>SCECO</v>
      </c>
      <c r="J3" s="124" t="str">
        <f>IFERROR(VLOOKUP(D3,DB!A:G,7,0),"")</f>
        <v>Dead</v>
      </c>
      <c r="K3" s="130" t="s">
        <v>39060</v>
      </c>
      <c r="L3" s="126" t="str">
        <f>IFERROR(VLOOKUP(D3,DB!A:I,9,0),"")</f>
        <v>Latis</v>
      </c>
    </row>
    <row r="4" spans="1:16" ht="15" customHeight="1">
      <c r="A4" s="124" t="s">
        <v>39061</v>
      </c>
      <c r="B4" s="124" t="str">
        <f>IFERROR(VLOOKUP(D4,DB!A:K,11,0),"")</f>
        <v>R4</v>
      </c>
      <c r="C4" s="125">
        <v>1</v>
      </c>
      <c r="D4" s="126" t="s">
        <v>35910</v>
      </c>
      <c r="E4" s="101" t="s">
        <v>38964</v>
      </c>
      <c r="F4" s="128">
        <v>45948.001273148147</v>
      </c>
      <c r="G4" s="129">
        <f ca="1">IFERROR(NOW()-F4,"")</f>
        <v>0.11832511574175442</v>
      </c>
      <c r="H4" s="128">
        <v>45947.995509259257</v>
      </c>
      <c r="I4" s="124" t="str">
        <f>IFERROR(VLOOKUP(D4,DB!A:F,6,0),"")</f>
        <v>Generator-SG</v>
      </c>
      <c r="J4" s="124" t="str">
        <f>IFERROR(VLOOKUP(D4,DB!A:G,7,0),"")</f>
        <v>Dead</v>
      </c>
      <c r="K4" s="130" t="s">
        <v>39062</v>
      </c>
      <c r="L4" s="126" t="str">
        <f>IFERROR(VLOOKUP(D4,DB!A:I,9,0),"")</f>
        <v>Latis</v>
      </c>
    </row>
    <row r="5" spans="1:16" ht="15" customHeight="1">
      <c r="A5" s="124" t="s">
        <v>39063</v>
      </c>
      <c r="B5" s="124" t="str">
        <f>IFERROR(VLOOKUP(D5,DB!A:K,11,0),"")</f>
        <v>R4</v>
      </c>
      <c r="C5" s="125">
        <v>1</v>
      </c>
      <c r="D5" s="126" t="s">
        <v>24605</v>
      </c>
      <c r="E5" s="101" t="s">
        <v>39045</v>
      </c>
      <c r="F5" s="128">
        <v>45948.094629629632</v>
      </c>
      <c r="G5" s="129">
        <f ca="1">IFERROR(NOW()-F5,"")</f>
        <v>2.4968634257675149E-2</v>
      </c>
      <c r="H5" s="128">
        <v>45948.088518518518</v>
      </c>
      <c r="I5" s="124" t="str">
        <f>IFERROR(VLOOKUP(D5,DB!A:F,6,0),"")</f>
        <v>SCECO</v>
      </c>
      <c r="J5" s="124" t="str">
        <f>IFERROR(VLOOKUP(D5,DB!A:G,7,0),"")</f>
        <v>Dead</v>
      </c>
      <c r="K5" s="130" t="s">
        <v>39064</v>
      </c>
      <c r="L5" s="126" t="str">
        <f>IFERROR(VLOOKUP(D5,DB!A:I,9,0),"")</f>
        <v>Latis</v>
      </c>
    </row>
    <row r="6" spans="1:16" ht="15" customHeight="1">
      <c r="A6" s="124"/>
      <c r="B6" s="124" t="str">
        <f>IFERROR(VLOOKUP(D6,DB!A:K,11,0),"")</f>
        <v/>
      </c>
      <c r="C6" s="125"/>
      <c r="D6" s="126"/>
      <c r="E6" s="101"/>
      <c r="F6" s="128"/>
      <c r="G6" s="129">
        <f ca="1">IFERROR(NOW()-F6,"")</f>
        <v>45948.119598263889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45948.119598263889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45948.119598263889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45948.119598263889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45948.119598263889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45948.119598263889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45948.119598263889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45948.119598263889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45948.119598263889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45948.119598263889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45948.119598263889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45948.119598263889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45948.119598263889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45948.119598263889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45948.119598263889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45948.119598263889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45948.119598263889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45948.119598263889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45948.119598263889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45948.119598263889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45948.119598263889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45948.119598263889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45948.119598263889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45948.119598263889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45948.119598263889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45948.119598263889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45948.119598263889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45948.119598263889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45948.119598263889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45948.119598263889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45948.119598263889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45948.119598263889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45948.119598263889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45948.119598263889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45948.119598263889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45948.119598263889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45948.119598263889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45948.119598263889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45948.119598263889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45948.119598263889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45948.119598263889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45948.119598263889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45948.119598263889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45948.119598263889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45948.119598263889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45948.119598263889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45948.119598263889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45948.119598263889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45948.119598263889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45948.119598263889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45948.119598263889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45948.119598263889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45948.119598263889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45948.119598263889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45948.119598263889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45948.119598263889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45948.119598263889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45948.119598263889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45948.119598263889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45948.119598263889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45948.119598263889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45948.119598263889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45948.119598263889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45948.119598263889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45948.119598263889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45948.119598263889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45948.119598263889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45948.119598263889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45948.119598263889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45948.119598263889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45948.119598263889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45948.119598263889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45948.119598263889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45948.119598263889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45948.119598263889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45948.119598263889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45948.119598263889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45948.119598263889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45948.119598263889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45948.119598263889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45948.119598263889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45948.119598263889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45948.119598263889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45948.119598263889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45948.119598263889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45948.119598263889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45948.119598263889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45948.119598263889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45948.119598263889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45948.119598263889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45948.119598263889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45948.119598263889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45948.119598263889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45948.119598263889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45948.119598263889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45948.119598263889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45948.119598263889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45948.119598263889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45948.119598263889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45948.119598263889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45948.119598263889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45948.119598263889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45948.119598263889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45948.119598263889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45948.119598263889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45948.119598263889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45948.119598263889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45948.119598263889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45948.119598263889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45948.119598263889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45948.119598263889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45948.119598263889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45948.119598263889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45948.119598263889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45948.119598263889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45948.119598263889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45948.119598263889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45948.119598263889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45948.119598263889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45948.119598263889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45948.119598263889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45948.119598263889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45948.119598263889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45948.119598263889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45948.119598263889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45948.119598263889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45948.119598263889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45948.119598263889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45948.119598263889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45948.119598263889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45948.119598263889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45948.119598263889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45948.119598263889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45948.119598263889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45948.119598263889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45948.119598263889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45948.119598263889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45948.119598263889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45948.119598263889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45948.119598263889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45948.119598263889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45948.119598263889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45948.119598263889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45948.119598263889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45948.119598263889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45948.119598263889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45948.119598263889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45948.119598263889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45948.119598263889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45948.119598263889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45948.119598263889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45948.119598263889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45948.119598263889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45948.119598263889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45948.119598263889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45948.119598263889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45948.119598263889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45948.119598263889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45948.119598263889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45948.119598263889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45948.119598263889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45948.119598263889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45948.119598263889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45948.119598263889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45948.119598263889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45948.119598263889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45948.119598263889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45948.119598263889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45948.119598263889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45948.119598263889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45948.119598263889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45948.119598263889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45948.119598263889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45948.119598263889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45948.119598263889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45948.119598263889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45948.119598263889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45948.119598263889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45948.119598263889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45948.119598263889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45948.119598263889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45948.119598263889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45948.119598263889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45948.119598263889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45948.119598263889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45948.119598263889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45948.119598263889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45948.119598263889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45948.119598263889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45948.119598263889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45948.119598263889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45948.119598263889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45948.119598263889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45948.119598263889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45948.119598263889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45948.119598263889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45948.119598263889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45948.119598263889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45948.119598263889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45948.119598263889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45948.119598263889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45948.119598263889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45948.119598263889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45948.119598263889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45948.119598263889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45948.119598263889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45948.119598263889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45948.119598263889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45948.119598263889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45948.119598263889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45948.119598263889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45948.119598263889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45948.119598263889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45948.119598263889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45948.119598263889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45948.119598263889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45948.119598263889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45948.119598263889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45948.119598263889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45948.119598263889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45948.119598263889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45948.119598263889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45948.119598263889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45948.119598263889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45948.119598263889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45948.119598263889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45948.119598263889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45948.119598263889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45948.119598263889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45948.119598263889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45948.119598263889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45948.119598263889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45948.119598263889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45948.119598263889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45948.119598263889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45948.119598263889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45948.119598263889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45948.119598263889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45948.119598263889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45948.119598263889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45948.119598263889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45948.119598263889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45948.119598263889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45948.119598263889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45948.119598263889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45948.119598263889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45948.119598263889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45948.119598263889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45948.119598263889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45948.119598263889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45948.119598263889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45948.119598263889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45948.119598263889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45948.119598263889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45948.119598263889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45948.119598263889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45948.119598263889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45948.119598263889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45948.119598263889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45948.119598263889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45948.119598263889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45948.119598263889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45948.119598263889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45948.119598263889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45948.119598263889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45948.119598263889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45948.119598263889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45948.119598263889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45948.119598263889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45948.119598263889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45948.119598263889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45948.119598263889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45948.119598263889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45948.119598263889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45948.119598263889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45948.119598263889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45948.119598263889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45948.119598263889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45948.119598263889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45948.119598263889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45948.119598263889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45948.119598263889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45948.119598263889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45948.119598263889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45948.119598263889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45948.119598263889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45948.119598263889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45948.119598263889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45948.119598263889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45948.119598263889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45948.119598263889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45948.119598263889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45948.119598263889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45948.119598263889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45948.119598263889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45948.119598263889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45948.119598263889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45948.119598263889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45948.119598263889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45948.119598263889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45948.119598263889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45948.119598263889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45948.119598263889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45948.119598263889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45948.119598263889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45948.119598263889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45948.119598263889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45948.119598263889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45948.119598263889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45948.119598263889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45948.119598263889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45948.119598263889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45948.119598263889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45948.119598263889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45948.119598263889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45948.119598263889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45948.119598263889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45948.119598263889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45948.119598263889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45948.119598263889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45948.119598263889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45948.119598263889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45948.119598263889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45948.119598263889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45948.119598263889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45948.119598263889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45948.119598263889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45948.119598263889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45948.119598263889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45948.119598263889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45948.119598263889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45948.119598263889</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45948.119598263889</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56.287538078700891</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21.930720949072565</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3.3480241898141685</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0.62178576389123918</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45948.119598263889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45948.119598263889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45948.119598263889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45948.119598263889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45948.119598263889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45948.119598263889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45948.119598263889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45948.119598263889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45948.119598263889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45948.119598263889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45948.119598263889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45948.119598263889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45948.119598263889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45948.119598263889</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45948.119598263889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45948.119598263889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45948.119598263889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45948.119598263889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45948.119598263889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45948.119598263889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45948.119598263889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45948.119598263889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45948.119598263889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45948.119598263889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45948.119598263889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45948.119598263889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45948.119598263889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45948.119598263889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45948.119598263889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45948.119598263889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45948.119598263889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45948.119598263889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45948.119598263889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45948.119598263889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45948.119598263889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45948.119598263889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45948.119598263889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45948.119598263889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45948.119598263889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45948.119598263889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45948.119598263889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45948.119598263889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45948.119598263889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45948.119598263889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45948.119598263889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45948.119598263889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45948.119598263889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45948.119598263889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45948.119598263889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45948.119598263889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45948.119598263889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45948.119598263889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45948.119598263889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45948.119598263889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45948.119598263889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45948.119598263889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45948.119598263889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45948.119598263889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45948.119598263889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45948.119598263889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45948.119598263889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45948.119598263889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45948.119598032405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45948.119598032405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45948.119598032405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45948.119598032405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45948.119598032405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45948.119598032405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45948.119598032405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45948.119598032405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45948.119598032405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45948.119598032405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45948.119598032405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45948.119598032405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45948.119598032405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45948.119598032405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45948.119598032405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45948.119598032405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45948.119598032405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45948.119598032405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45948.119598032405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45948.119598032405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45948.119598032405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45948.119598032405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45948.119598032405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45948.119598032405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45948.119598032405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45948.119598032405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45948.119598032405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45948.119598032405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45948.119598032405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45948.119598032405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45948.119598032405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45948.119598032405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45948.119598032405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45948.119598032405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45948.119598032405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45948.119598032405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45948.119598032405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45948.119598032405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45948.119598032405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45948.119598032405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45948.119598032405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45948.119598032405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45948.119598032405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45948.119598032405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45948.119598032405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45948.119598032405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45948.119598032405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45948.119598032405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45948.119598032405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45948.119598032405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45948.119598032405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45948.119598032405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45948.119598032405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45948.119598032405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45948.119598032405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45948.119598032405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45948.119598032405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45948.119598032405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45948.119598032405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45948.119598032405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45948.119598032405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45948.119598032405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45948.119598032405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45948.119598032405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45948.119598032405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45948.119598032405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45948.119598032405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45948.119598032405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45948.119598032405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45948.119598032405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45948.119598032405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45948.119598032405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45948.119598032405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45948.119598032405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45948.119598032405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45948.119598032405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45948.119598032405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45948.119598032405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45948.119598032405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45948.119598263889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45948.119598263889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45948.119598263889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45948.119598263889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45948.119598263889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45948.119598263889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45948.119598263889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45948.119598263889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45948.119598263889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45948.119598263889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45948.119598263889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45948.119598263889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45948.119598263889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45948.119598263889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45948.119598263889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45948.119598263889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45948.119598263889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45948.119598263889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45948.119598263889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45948.119598263889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45948.119598263889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45948.119598263889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45948.119598263889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45948.119598263889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45948.119598263889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45948.119598263889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45948.119598263889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45948.119598263889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45948.119598263889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45948.119598263889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45948.119598263889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45948.119598263889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45948.119598263889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45948.119598263889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45948.119598263889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45948.119598263889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45948.119598263889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45948.119598263889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45948.119598263889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45948.119598263889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45948.119598263889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45948.119598263889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45948.119598263889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45948.119598263889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45948.119598263889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45948.119598263889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45948.119598263889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45948.119598263889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45948.119598263889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45948.119598263889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45948.119598263889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45948.119598263889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45948.119598263889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45948.119598263889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45948.119598263889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45948.119598263889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45948.119598263889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45948.119598263889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45948.119598263889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45948.119598263889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45948.119598263889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45948.119598263889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45948.119598263889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45948.119598263889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45948.119598263889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45948.119598263889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45948.119598263889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45948.119598263889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45948.119598263889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45948.119598263889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45948.119598263889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45948.119598263889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45948.119598263889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45948.119598263889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45948.119598263889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45948.119598263889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45948.119598263889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45948.119598263889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45948.119598263889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45948.119598263889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45948.119598263889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45948.119598263889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45948.119598263889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45948.119598263889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45948.119598263889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45948.119598263889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45948.119598263889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45948.119598263889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45948.119598263889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45948.119598263889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45948.119598263889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45948.119598263889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45948.119598263889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45948.119598263889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45948.119598263889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45948.119598263889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45948.119598263889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45948.119598263889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45948.119598263889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45948.119598263889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45948.119598263889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45948.119598263889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45948.119598263889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45948.119598263889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45948.119598263889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45948.119598263889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45948.119598263889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45948.119598263889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45948.119598263889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45948.119598263889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45948.119598263889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45948.119598263889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45948.119598263889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45948.119598263889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45948.119598263889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45948.119598263889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45948.119598263889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45948.119598263889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45948.119598263889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45948.119598263889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45948.119598263889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45948.119598263889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45948.119598263889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45948.119598263889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45948.119598263889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45948.119598263889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45948.119598263889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45948.119598263889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45948.119598263889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45948.119598263889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45948.119598263889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45948.119598263889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45948.119598263889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45948.119598263889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45948.119598263889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45948.119598263889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45948.119598263889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45948.119598263889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45948.119598263889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45948.119598263889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45948.119598263889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45948.119598263889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45948.119598263889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45948.119598263889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45948.119598263889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45948.119598263889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45948.119598263889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45948.119598263889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45948.119598263889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45948.119598263889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45948.119598263889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45948.119598263889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45948.119598263889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45948.119598263889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45948.119598263889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45948.119598263889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45948.119598263889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45948.119598263889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45948.119598263889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45948.119598263889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45948.119598263889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45948.119598263889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45948.119598263889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45948.119598263889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45948.119598263889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45948.119598263889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45948.119598263889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45948.119598263889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45948.119598263889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45948.119598263889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45948.119598263889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45948.119598263889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45948.119598263889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45948.119598263889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45948.119598263889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45948.119598263889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45948.119598263889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45948.119598263889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45948.119598263889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45948.119598263889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45948.119598263889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45948.119598263889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45948.119598263889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45948.119598263889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45948.119598263889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45948.119598263889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45948.119598263889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45948.119598263889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45948.119598263889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45948.119598263889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45948.119598263889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45948.119598263889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45948.119598263889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45948.119598263889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45948.119598263889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45948.119598263889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45948.119598263889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45948.119598263889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45948.119598263889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45948.119598263889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45948.119598263889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45948.119598263889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45948.119598263889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45948.119598263889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45948.119598263889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45948.119598263889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45948.119598263889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45948.119598263889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45948.119598263889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45948.119598263889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45948.119598263889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45948.119598263889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45948.119598263889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45948.119598263889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45948.119598263889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45948.119598263889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45948.119598263889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45948.119598263889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45948.119598263889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45948.119598263889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45948.119598263889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45948.119598263889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45948.119598263889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45948.119598263889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45948.119598263889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45948.119598263889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45948.119598263889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45948.119598263889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45948.119598263889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45948.119598263889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45948.119598263889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45948.119598263889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45948.119598263889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45948.119598263889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45948.119598263889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45948.119598263889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45948.119598263889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45948.119598263889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45948.119598263889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45948.119598263889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45948.119598263889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45948.119598263889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45948.119598263889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45948.119598263889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45948.119598263889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45948.119598263889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45948.119598263889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45948.119598263889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45948.119598263889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45948.119598263889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45948.119598263889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45948.119598263889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45948.119598263889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45948.119598263889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45948.119598263889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45948.119598263889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45948.119598263889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45948.119598263889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45948.119598263889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45948.119598263889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45948.119598263889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45948.119598263889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45948.119598263889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45948.119598263889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45948.119598263889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45948.119598263889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45948.119598263889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45948.119598263889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45948.119598263889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45948.119598263889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45948.119598263889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45948.119598263889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45948.119598263889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45948.119598263889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45948.119598263889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45948.119598263889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45948.119598263889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45948.119598263889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45948.119598263889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45948.119598263889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45948.119598263889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45948.119598263889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45948.119598263889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45948.119598263889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45948.119598263889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45948.119598263889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45948.119598263889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45948.119598263889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45948.119598263889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45948.119598263889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45948.119598263889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45948.119598263889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45948.119598263889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45948.119598263889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45948.119598263889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45948.119598263889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45948.119598263889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45948.119598263889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45948.119598263889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45948.119598263889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45948.119598263889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45948.119598263889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45948.119598263889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45948.119598263889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45948.119598263889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45948.119598263889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45948.119598263889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45948.119598263889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45948.119598263889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45948.119598263889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45948.119598263889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45948.119598263889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45948.119598263889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45948.119598263889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45948.119598263889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45948.119598263889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45948.119598263889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45948.119598263889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45948.119598263889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45948.119598263889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45948.119598263889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45948.119598263889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45948.119598263889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45948.119598263889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45948.119598263889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45948.119598263889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45948.119598263889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45948.119598263889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45948.119598263889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45948.119598263889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45948.119598263889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45948.119598263889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45948.119598263889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45948.119598263889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45948.119598263889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45948.119598263889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45948.119598263889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45948.119598263889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45948.119598263889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45948.119598263889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45948.119598263889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45948.119598263889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45948.119598263889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45948.119598263889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45948.119598263889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45948.119598263889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45948.119598263889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45948.119598263889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45948.119598263889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45948.119598263889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45948.119598263889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45948.119598263889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45948.119598263889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45948.119598263889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45948.119598263889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45948.119598263889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45948.119598263889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45948.119598263889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45948.119598263889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45948.119598263889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45948.119598263889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45948.119598263889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45948.119598263889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45948.119598263889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45948.119598263889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45948.119598263889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45948.119598263889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45948.119598263889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45948.119598263889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45948.119598263889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45948.119598263889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45948.119598263889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45948.119598263889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45948.119598263889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45948.119598263889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45948.119598263889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45948.119598263889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45948.119598263889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45948.119598263889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45948.119598263889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45948.119598263889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45948.119598263889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45948.119598263889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45948.119598263889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45948.119598263889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45948.119598263889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45948.119598263889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45948.119598263889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45948.119598263889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45948.119598263889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45948.119598263889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45948.119598263889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45948.119598263889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45948.119598263889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45948.119598263889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45948.119598263889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45948.119598263889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45948.119598263889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45948.119598263889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45948.119598263889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45948.119598263889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45948.119598263889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45948.119598263889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45948.119598263889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45948.119598263889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45948.119598263889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45948.119598263889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45948.119598263889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45948.119598263889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45948.119598263889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45948.119598263889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45948.119598263889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45948.119598263889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45948.119598263889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45948.119598263889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45948.119598263889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45948.119598263889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45948.119598263889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45948.119598263889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45948.119598263889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45948.119598263889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45948.119598263889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45948.119598263889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45948.119598263889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45948.119598263889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45948.119598263889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45948.119598263889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21.346751041666721</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8.5905357638912392</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38964</v>
      </c>
      <c r="F4" s="149">
        <v>45948.076863425929</v>
      </c>
      <c r="G4" s="148">
        <f ca="1">IFERROR(NOW()-F4,"-")</f>
        <v>4.2734837959869765E-2</v>
      </c>
      <c r="H4" s="149">
        <v>45948.058831018519</v>
      </c>
      <c r="I4" s="145" t="str">
        <f>IFERROR(VLOOKUP(D4,DB!A:F,6,0),"")</f>
        <v>SCECO</v>
      </c>
      <c r="J4" s="145" t="str">
        <f>IFERROR(VLOOKUP(D4,DB!A:G,7,0),"")</f>
        <v>Dead+No BB Design</v>
      </c>
      <c r="K4" s="145" t="s">
        <v>39079</v>
      </c>
      <c r="L4" s="145" t="str">
        <f>IFERROR(VLOOKUP(D4,DB!A:I,9,0),"")</f>
        <v>Latis</v>
      </c>
    </row>
    <row r="5" spans="1:16383" ht="31.5" customHeight="1">
      <c r="A5" s="107"/>
      <c r="B5" s="106" t="str">
        <f>IFERROR(VLOOKUP(D5,DB!A:K,11,0),"")</f>
        <v/>
      </c>
      <c r="C5" s="108"/>
      <c r="D5" s="106"/>
      <c r="E5" s="109"/>
      <c r="F5" s="110"/>
      <c r="G5" s="78">
        <f ca="1">IFERROR(NOW()-F5,"-")</f>
        <v>45948.119598263889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45948.119598263889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45948.119598263889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45948.119598263889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45948.119598263889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45948.119598263889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45948.119598263889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45948.119598263889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45948.119598263889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45948.119598263889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45948.119598263889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45948.119598263889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45948.119598263889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45948.119598263889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45948.119598263889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45948.119598263889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45948.119598263889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45948.119598263889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45948.119598263889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45948.119598263889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45948.119598263889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45948.119598263889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45948.119598263889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45948.119598263889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45948.119598263889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45948.119598263889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45948.119598263889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45948.119598263889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45948.119598263889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45948.119598263889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45948.119598263889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45948.119598263889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45948.119598263889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45948.119598263889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45948.119598263889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45948.119598263889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45948.119598263889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45948.119598263889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45948.119598263889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45948.119598263889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45948.119598263889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45948.119598263889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45948.119598263889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45948.119598263889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45948.119598263889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45948.119598263889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45948.119598263889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45948.119598263889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45948.119598263889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45948.119598263889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45948.119598263889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45948.119598263889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45948.119598263889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45948.119598263889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45948.119598263889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45948.119598263889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45948.119598263889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45948.119598263889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45948.119598263889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45948.119598263889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45948.119598263889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45948.119598263889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45948.119598263889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45948.119598263889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45948.119598263889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45948.119598263889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45948.119598263889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45948.119598263889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45948.119598263889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45948.119598263889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45948.119598263889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45948.119598263889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45948.119598263889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45948.119598263889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45948.119598263889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45948.119598263889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45948.119598263889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45948.119598263889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45948.119598263889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45948.119598263889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45948.119598263889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45948.119598263889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45948.119598263889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45948.119598263889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45948.119598263889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45948.119598263889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45948.119598263889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45948.119598263889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45948.119598263889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45948.119598263889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45948.119598263889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45948.119598263889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45948.119598263889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45948.119598263889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45948.119598263889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2025-10-17T23:52:20Z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